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40" windowHeight="1185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externalReferences>
    <externalReference r:id="rId7"/>
  </externalReferences>
  <calcPr calcId="152511" calcMode="manual"/>
</workbook>
</file>

<file path=xl/calcChain.xml><?xml version="1.0" encoding="utf-8"?>
<calcChain xmlns="http://schemas.openxmlformats.org/spreadsheetml/2006/main">
  <c r="G43" i="2" l="1"/>
  <c r="D42" i="2" l="1"/>
  <c r="D41" i="2"/>
  <c r="K14" i="3"/>
  <c r="K15" i="3"/>
  <c r="K16" i="3"/>
  <c r="D14" i="2" s="1"/>
  <c r="K17" i="3"/>
  <c r="K41" i="3" s="1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13" i="3"/>
  <c r="K12" i="3"/>
  <c r="G42" i="2" l="1"/>
  <c r="G41" i="2"/>
  <c r="C42" i="2"/>
  <c r="G14" i="2"/>
  <c r="C14" i="2"/>
  <c r="J16" i="3"/>
  <c r="J40" i="3"/>
  <c r="J39" i="3"/>
  <c r="C41" i="2" s="1"/>
  <c r="J33" i="3"/>
  <c r="J41" i="3" s="1"/>
  <c r="J28" i="3"/>
  <c r="E43" i="2"/>
  <c r="F43" i="2"/>
  <c r="H43" i="2"/>
  <c r="I43" i="2"/>
  <c r="J43" i="2"/>
  <c r="K43" i="2"/>
  <c r="B38" i="2" l="1"/>
  <c r="C38" i="2"/>
  <c r="D38" i="2"/>
  <c r="B39" i="2"/>
  <c r="C39" i="2"/>
  <c r="D39" i="2"/>
  <c r="B40" i="2"/>
  <c r="C40" i="2"/>
  <c r="D40" i="2"/>
  <c r="B37" i="2"/>
  <c r="C37" i="2"/>
  <c r="D37" i="2"/>
  <c r="C36" i="2"/>
  <c r="D36" i="2"/>
  <c r="B36" i="2"/>
  <c r="I20" i="5" l="1"/>
  <c r="B16" i="2" l="1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15" i="2" l="1"/>
  <c r="D15" i="2"/>
  <c r="D43" i="2" s="1"/>
  <c r="C15" i="2"/>
  <c r="C43" i="2" s="1"/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<sst xmlns="http://schemas.openxmlformats.org/spreadsheetml/2006/main" count="119" uniqueCount="89">
  <si>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</si>
  <si>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</si>
  <si>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</si>
  <si>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</si>
  <si>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</si>
  <si>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</si>
  <si>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</si>
  <si>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</si>
  <si>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</si>
  <si>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</si>
  <si>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</si>
  <si>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</si>
  <si>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</si>
  <si>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</si>
  <si>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</si>
  <si>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</si>
  <si>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>סכום כולל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</si>
  <si>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</si>
  <si>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</si>
  <si>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</si>
  <si>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</si>
  <si>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</si>
  <si>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</si>
  <si>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</si>
  <si>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</si>
  <si>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</si>
  <si>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</si>
  <si>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</si>
  <si>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</si>
  <si>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</si>
  <si>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</si>
  <si>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</si>
  <si>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</si>
  <si>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</si>
  <si>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</si>
  <si>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</si>
  <si>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</si>
  <si>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</si>
  <si>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</si>
  <si>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</si>
  <si>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</si>
  <si>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</si>
  <si>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</si>
  <si>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</si>
  <si>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</si>
  <si>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</si>
  <si>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</si>
  <si>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</si>
  <si>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שם צד קשור</t>
  </si>
  <si>
    <t xml:space="preserve">  מניות וניירות ערך אחרים</t>
  </si>
  <si>
    <t xml:space="preserve">מניות   </t>
  </si>
  <si>
    <t>*A ת.ש.י דרכים מר - IIF</t>
  </si>
  <si>
    <t>*A1 ת.ש.י דרכים מר - IIF</t>
  </si>
  <si>
    <t>ת.ש.י דליה בכורה ש.מ- ת.ש.י דליה בכורה ש.מ*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</si>
  <si>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</si>
  <si>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</si>
  <si>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</si>
  <si>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</si>
  <si>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</si>
  <si>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</si>
  <si>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</si>
  <si>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*GAIA COPERFILD - Accrued int- gaia coperfild ivc houston</t>
  </si>
  <si>
    <t>*GAIA COPERFILD HON- gaia coperfild ivc houston</t>
  </si>
  <si>
    <t>*GAIA COPERFILD LOAN- gaia coperfild ivc houston</t>
  </si>
  <si>
    <t>*GAIA GOLD COAST PORTFOLIO- GAIA GOLD COAST</t>
  </si>
  <si>
    <t>*Thor Gateway 1 and 2 ,LLC- Thor Gateway</t>
  </si>
  <si>
    <t>*TopMed 860 Chicago- TopMed 860 Chicago</t>
  </si>
  <si>
    <t>*גפן ניהול עבור מקפת בע"מ מ"ר 0.01 ש"ח- גפן ניהול עבור מקפת בע"מ</t>
  </si>
  <si>
    <t>*Amitim Mak U.S. Real Estate Investments Hon (2014)- גפן ניהול עבור מקפת בע"מ</t>
  </si>
  <si>
    <t>*Amitim Mak U.S. Real Estate Investments Hov LP- גפן ניהול עבור מקפת בע"מ</t>
  </si>
  <si>
    <t>מספר אישור: 313</t>
  </si>
  <si>
    <t>קרן מקפת מרכז לפנסיה ותגמולים אגודה שיתופית בע"מ (בניהול מיוחד)</t>
  </si>
  <si>
    <t>סה"כ</t>
  </si>
  <si>
    <t>HG CITY CENTER LP- HG CITY CENTER.LP</t>
  </si>
  <si>
    <t>*Danvers Holdco- Danvers Holdco, LP</t>
  </si>
  <si>
    <t>*GAIA - Atlanta &amp; Nashville accrued int- Gaia Class A Multifamily Properties LP</t>
  </si>
  <si>
    <t>*GAIA - Atlanta &amp; Nashville HON- Gaia Class A Multifamily Properties LP</t>
  </si>
  <si>
    <t>*GAIA - Atlanta &amp; Nashville HOV- Gaia Class A Multifamily Properties LP</t>
  </si>
  <si>
    <t>נספח 1 - צדדים קשורים- יתרות ועסקאות לשנה המסתיימת  ביום  31/12/2018</t>
  </si>
  <si>
    <t>נספח 2 - צדדים קשורים - יתרות השקעה לשנה המסתיימת ביום  31/12/2018</t>
  </si>
  <si>
    <t xml:space="preserve"> לשנה המסתיימת ביום  31/12/2018  (נתונים מצרפים)</t>
  </si>
  <si>
    <t>נספח 3ב - עסקאות שבוצעו לצורך השקעה בנכסים לא סחירים של צד קשור לשנה המסתיימת ביום  31/12/2018</t>
  </si>
  <si>
    <t>נספח 3ג - צדדים קשורים - עסקאות מחוץ לבורסה, עסקאות מתואמות בבורסה ועסקאות בנכסים אחרים לא סחירים שבוצעו מול צדדים קשורים לשנה המסתיימת ביום 31/12/2018</t>
  </si>
  <si>
    <t>נספח 4 - רכישת נייר ערך בהנפקות באמצעות חתם קשור או באמצעות צד קשור ששיווק את ההנפקה לשנה המסתיימת ביום 31/12/2018</t>
  </si>
  <si>
    <t>שותפות שיכון ובינוי (כרמלטון + נתיבי הצפון)</t>
  </si>
  <si>
    <t>Dulles Greene Holdco, LP</t>
  </si>
  <si>
    <t>Herald Square JV LP</t>
  </si>
  <si>
    <t>Makefet Reit LP</t>
  </si>
  <si>
    <t>Makefet Texas 12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</si>
</sst>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.00_);_(* \(#,##0.00\);_(* &quot;-&quot;??_);_(@_)"/>
    <numFmt numFmtId="165" formatCode="0.00%;\-0.00%;0.00%"/>
  </numFmts>
  <fonts count="1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0"/>
      <name val="Arial"/>
      <charset val="177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6" fillId="0" borderId="0"/>
  </cellStyleXfs>
  <cellXfs count="115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9" xfId="0" applyBorder="1" applyAlignment="1">
      <alignment horizontal="right"/>
    </xf>
    <xf numFmtId="4" fontId="0" fillId="0" borderId="9" xfId="0" applyNumberFormat="1" applyBorder="1"/>
    <xf numFmtId="0" fontId="7" fillId="0" borderId="12" xfId="0" applyFont="1" applyBorder="1" applyAlignment="1">
      <alignment horizontal="right"/>
    </xf>
    <xf numFmtId="4" fontId="7" fillId="0" borderId="12" xfId="0" applyNumberFormat="1" applyFont="1" applyBorder="1"/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7" fillId="0" borderId="9" xfId="0" applyFont="1" applyBorder="1" applyAlignment="1">
      <alignment horizontal="right" indent="1"/>
    </xf>
    <xf numFmtId="0" fontId="7" fillId="0" borderId="9" xfId="0" applyFont="1" applyBorder="1"/>
    <xf numFmtId="0" fontId="0" fillId="0" borderId="9" xfId="0" applyNumberFormat="1" applyBorder="1"/>
    <xf numFmtId="0" fontId="7" fillId="0" borderId="9" xfId="0" applyFont="1" applyBorder="1" applyAlignment="1">
      <alignment horizontal="right" indent="2"/>
    </xf>
    <xf numFmtId="0" fontId="0" fillId="0" borderId="9" xfId="0" applyBorder="1" applyAlignment="1">
      <alignment horizontal="right" indent="3"/>
    </xf>
    <xf numFmtId="0" fontId="7" fillId="0" borderId="9" xfId="0" applyFont="1" applyBorder="1" applyAlignment="1">
      <alignment horizontal="right"/>
    </xf>
    <xf numFmtId="4" fontId="7" fillId="0" borderId="9" xfId="0" applyNumberFormat="1" applyFont="1" applyBorder="1"/>
    <xf numFmtId="0" fontId="7" fillId="0" borderId="12" xfId="0" applyFont="1" applyBorder="1"/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0" fillId="0" borderId="9" xfId="0" applyBorder="1"/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15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2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15" xfId="0" applyFont="1" applyBorder="1"/>
    <xf numFmtId="0" fontId="0" fillId="0" borderId="4" xfId="0" applyBorder="1"/>
    <xf numFmtId="0" fontId="12" fillId="0" borderId="3" xfId="0" applyFont="1" applyBorder="1"/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4" fontId="10" fillId="0" borderId="0" xfId="0" applyNumberFormat="1" applyFont="1"/>
    <xf numFmtId="0" fontId="10" fillId="0" borderId="0" xfId="3" applyFont="1" applyAlignment="1">
      <alignment horizontal="centerContinuous"/>
    </xf>
    <xf numFmtId="0" fontId="14" fillId="0" borderId="12" xfId="0" applyFont="1" applyBorder="1" applyAlignment="1">
      <alignment horizontal="center" wrapText="1"/>
    </xf>
    <xf numFmtId="4" fontId="14" fillId="0" borderId="13" xfId="0" applyNumberFormat="1" applyFont="1" applyBorder="1" applyAlignment="1"/>
    <xf numFmtId="4" fontId="14" fillId="0" borderId="14" xfId="0" applyNumberFormat="1" applyFont="1" applyBorder="1" applyAlignment="1"/>
    <xf numFmtId="0" fontId="7" fillId="0" borderId="5" xfId="0" applyFont="1" applyFill="1" applyBorder="1"/>
    <xf numFmtId="0" fontId="13" fillId="0" borderId="5" xfId="0" applyFont="1" applyBorder="1" applyAlignment="1">
      <alignment horizontal="center"/>
    </xf>
    <xf numFmtId="4" fontId="10" fillId="0" borderId="5" xfId="0" applyNumberFormat="1" applyFont="1" applyBorder="1"/>
    <xf numFmtId="4" fontId="0" fillId="0" borderId="5" xfId="0" applyNumberFormat="1" applyFont="1" applyFill="1" applyBorder="1"/>
    <xf numFmtId="0" fontId="6" fillId="0" borderId="5" xfId="0" applyFont="1" applyBorder="1" applyAlignment="1">
      <alignment horizontal="centerContinuous"/>
    </xf>
    <xf numFmtId="0" fontId="6" fillId="0" borderId="5" xfId="0" applyFont="1" applyBorder="1" applyAlignment="1">
      <alignment horizontal="center"/>
    </xf>
    <xf numFmtId="43" fontId="14" fillId="0" borderId="5" xfId="0" applyNumberFormat="1" applyFont="1" applyBorder="1" applyAlignment="1">
      <alignment horizontal="centerContinuous"/>
    </xf>
    <xf numFmtId="4" fontId="6" fillId="0" borderId="5" xfId="0" applyNumberFormat="1" applyFont="1" applyBorder="1" applyAlignment="1"/>
    <xf numFmtId="0" fontId="14" fillId="0" borderId="5" xfId="0" applyFont="1" applyBorder="1" applyAlignment="1">
      <alignment horizontal="centerContinuous"/>
    </xf>
    <xf numFmtId="43" fontId="14" fillId="0" borderId="5" xfId="0" applyNumberFormat="1" applyFont="1" applyBorder="1" applyAlignment="1">
      <alignment horizontal="center"/>
    </xf>
    <xf numFmtId="0" fontId="15" fillId="0" borderId="5" xfId="0" applyFont="1" applyFill="1" applyBorder="1" applyAlignment="1">
      <alignment horizontal="right"/>
    </xf>
    <xf numFmtId="0" fontId="15" fillId="0" borderId="5" xfId="0" applyFont="1" applyFill="1" applyBorder="1"/>
    <xf numFmtId="14" fontId="15" fillId="0" borderId="5" xfId="0" applyNumberFormat="1" applyFont="1" applyFill="1" applyBorder="1"/>
    <xf numFmtId="0" fontId="15" fillId="0" borderId="5" xfId="0" applyNumberFormat="1" applyFont="1" applyFill="1" applyBorder="1"/>
    <xf numFmtId="43" fontId="15" fillId="0" borderId="5" xfId="4" applyFont="1" applyFill="1" applyBorder="1"/>
    <xf numFmtId="0" fontId="15" fillId="0" borderId="5" xfId="0" applyFont="1" applyFill="1" applyBorder="1" applyAlignment="1">
      <alignment horizontal="right" indent="2"/>
    </xf>
    <xf numFmtId="0" fontId="15" fillId="0" borderId="5" xfId="0" applyFont="1" applyFill="1" applyBorder="1" applyAlignment="1">
      <alignment horizontal="right" indent="3"/>
    </xf>
    <xf numFmtId="14" fontId="15" fillId="0" borderId="5" xfId="0" applyNumberFormat="1" applyFont="1" applyFill="1" applyBorder="1" applyAlignment="1">
      <alignment horizontal="right"/>
    </xf>
    <xf numFmtId="165" fontId="15" fillId="0" borderId="5" xfId="0" applyNumberFormat="1" applyFont="1" applyFill="1" applyBorder="1"/>
    <xf numFmtId="14" fontId="0" fillId="0" borderId="5" xfId="0" applyNumberFormat="1" applyBorder="1" applyAlignment="1">
      <alignment horizontal="right"/>
    </xf>
    <xf numFmtId="165" fontId="0" fillId="0" borderId="5" xfId="0" applyNumberFormat="1" applyBorder="1"/>
    <xf numFmtId="165" fontId="11" fillId="0" borderId="5" xfId="0" applyNumberFormat="1" applyFont="1" applyBorder="1"/>
    <xf numFmtId="0" fontId="0" fillId="0" borderId="0" xfId="0"/>
    <xf numFmtId="0" fontId="14" fillId="0" borderId="12" xfId="0" applyFont="1" applyFill="1" applyBorder="1" applyAlignment="1">
      <alignment horizontal="center" wrapText="1"/>
    </xf>
    <xf numFmtId="4" fontId="14" fillId="0" borderId="5" xfId="0" applyNumberFormat="1" applyFont="1" applyFill="1" applyBorder="1" applyAlignment="1"/>
  </cellXfs>
  <cellStyles count="6">
    <cellStyle name="Comma" xfId="4" builtinId="3"/>
    <cellStyle name="Normal" xfId="0" builtinId="0"/>
    <cellStyle name="Normal 2" xfId="5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488;&#1490;&#1507;%20&#1499;&#1505;&#1508;&#1497;&#1501;%20&#1493;&#1502;&#1504;&#1492;&#1500;/&#1505;&#1508;&#1512;&#1497;&#1514;%20&#1492;&#1488;&#1490;&#1507;%20&#1492;&#1502;&#1513;&#1493;&#1514;&#1508;&#1514;%20(SHARE)/&#1502;&#1494;&#1499;&#1497;&#1512;&#1493;&#1514;%20&#1499;&#1505;&#1508;&#1497;&#1501;%202003/&#1502;&#1495;&#1500;&#1511;&#1493;&#1514;/&#1502;&#1488;&#1494;&#1503;/&#1491;&#1493;&#1495;%20&#1504;&#1499;&#1505;%20&#1489;&#1493;&#1491;&#1491;/2018/12.2018/&#1513;&#1500;&#1497;&#1495;&#1492;%20&#1512;&#1488;&#1513;&#1493;&#1504;&#1497;&#1514;/570009852_p313_04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כום נכסי הקרן"/>
      <sheetName val="מזומנים"/>
      <sheetName val="תעודות התחייבות ממשלתיות"/>
      <sheetName val="תעודות חוב מסחריות "/>
      <sheetName val="אג&quot;ח קונצרני"/>
      <sheetName val="מניות"/>
      <sheetName val="תעודות סל"/>
      <sheetName val="קרנות נאמנות"/>
      <sheetName val="כתבי אופציה"/>
      <sheetName val="אופציות"/>
      <sheetName val="חוזים עתידיים"/>
      <sheetName val="מוצרים מובנים"/>
      <sheetName val="לא סחיר- תעודות התחייבות ממשלתי"/>
      <sheetName val="לא סחיר - תעודות חוב מסחריות"/>
      <sheetName val="לא סחיר - אג&quot;ח קונצרני"/>
      <sheetName val="לא סחיר - מניות"/>
      <sheetName val="לא סחיר - קרנות השקעה"/>
      <sheetName val="לא סחיר - כתבי אופציה"/>
      <sheetName val="לא סחיר - אופציות"/>
      <sheetName val="לא סחיר - חוזים עתידיים"/>
      <sheetName val="לא סחיר - מוצרים מובנים"/>
      <sheetName val="הלוואות"/>
      <sheetName val="פקדונות מעל 3 חודשים"/>
      <sheetName val="זכויות מקרקעין"/>
      <sheetName val="השקעה בחברות מוחזקות"/>
      <sheetName val="השקעות אחרות "/>
      <sheetName val="יתרת התחייבות להשקעה"/>
      <sheetName val="עלות מתואמת אג&quot;ח קונצרני סחיר"/>
      <sheetName val="עלות מתואמת אג&quot;ח קונצרני ל.סחיר"/>
      <sheetName val="עלות מתואמת מסגרות אשראי ללווי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C13">
            <v>6254</v>
          </cell>
          <cell r="E13" t="str">
            <v>550240170</v>
          </cell>
          <cell r="F13" t="str">
            <v>אחר</v>
          </cell>
          <cell r="G13" t="str">
            <v>שקל חדש</v>
          </cell>
          <cell r="H13">
            <v>15044707.48</v>
          </cell>
          <cell r="I13">
            <v>222.3653470000003</v>
          </cell>
          <cell r="J13">
            <v>33454.215993037003</v>
          </cell>
          <cell r="K13">
            <v>0</v>
          </cell>
          <cell r="L13">
            <v>5.39</v>
          </cell>
          <cell r="M13">
            <v>0.06</v>
          </cell>
        </row>
        <row r="14">
          <cell r="C14">
            <v>6387</v>
          </cell>
          <cell r="E14" t="str">
            <v>550240170</v>
          </cell>
          <cell r="F14" t="str">
            <v>אחר</v>
          </cell>
          <cell r="G14" t="str">
            <v>שקל חדש</v>
          </cell>
          <cell r="H14">
            <v>14825249</v>
          </cell>
          <cell r="I14">
            <v>200.92201699999978</v>
          </cell>
          <cell r="J14">
            <v>29787.189316072301</v>
          </cell>
          <cell r="K14">
            <v>0</v>
          </cell>
          <cell r="L14">
            <v>4.8</v>
          </cell>
          <cell r="M14">
            <v>0.05</v>
          </cell>
        </row>
        <row r="15">
          <cell r="C15">
            <v>45161</v>
          </cell>
          <cell r="E15" t="str">
            <v>515136034</v>
          </cell>
          <cell r="F15" t="str">
            <v>אחר</v>
          </cell>
          <cell r="G15" t="str">
            <v>שקל חדש</v>
          </cell>
          <cell r="H15">
            <v>100</v>
          </cell>
          <cell r="I15">
            <v>0.01</v>
          </cell>
          <cell r="J15">
            <v>1.0000000000000001E-5</v>
          </cell>
          <cell r="K15">
            <v>100</v>
          </cell>
          <cell r="L15">
            <v>0</v>
          </cell>
          <cell r="M15">
            <v>0</v>
          </cell>
        </row>
        <row r="16">
          <cell r="C16">
            <v>7520026</v>
          </cell>
          <cell r="E16" t="str">
            <v>8357</v>
          </cell>
          <cell r="F16" t="str">
            <v>אחר</v>
          </cell>
          <cell r="G16" t="str">
            <v>שקל חדש</v>
          </cell>
          <cell r="H16">
            <v>5</v>
          </cell>
          <cell r="I16">
            <v>0.01</v>
          </cell>
          <cell r="J16">
            <v>4.9999999999999998E-7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2360</v>
          </cell>
          <cell r="E17" t="str">
            <v>520020405</v>
          </cell>
          <cell r="F17" t="str">
            <v>אחר</v>
          </cell>
          <cell r="G17" t="str">
            <v>שקל חדש</v>
          </cell>
          <cell r="H17">
            <v>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C18">
            <v>73002</v>
          </cell>
          <cell r="E18" t="str">
            <v>520025495</v>
          </cell>
          <cell r="F18" t="str">
            <v>אחר</v>
          </cell>
          <cell r="G18" t="str">
            <v>שקל חדש</v>
          </cell>
          <cell r="H18">
            <v>3.33</v>
          </cell>
          <cell r="I18">
            <v>0.01</v>
          </cell>
          <cell r="J18">
            <v>3.3299999999999998E-7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73005</v>
          </cell>
          <cell r="E19" t="str">
            <v>520025495</v>
          </cell>
          <cell r="F19" t="str">
            <v>אחר</v>
          </cell>
          <cell r="G19" t="str">
            <v>שקל חדש</v>
          </cell>
          <cell r="H19">
            <v>4.28</v>
          </cell>
          <cell r="I19">
            <v>0.01</v>
          </cell>
          <cell r="J19">
            <v>4.2800000000000002E-7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73003</v>
          </cell>
          <cell r="E20" t="str">
            <v>520025495</v>
          </cell>
          <cell r="F20" t="str">
            <v>אחר</v>
          </cell>
          <cell r="G20" t="str">
            <v>שקל חדש</v>
          </cell>
          <cell r="H20">
            <v>17.57</v>
          </cell>
          <cell r="I20">
            <v>0.01</v>
          </cell>
          <cell r="J20">
            <v>1.7570000000000001E-6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73006</v>
          </cell>
          <cell r="E21" t="str">
            <v>520025495</v>
          </cell>
          <cell r="F21" t="str">
            <v>אחר</v>
          </cell>
          <cell r="G21" t="str">
            <v>שקל חדש</v>
          </cell>
          <cell r="H21">
            <v>2.83</v>
          </cell>
          <cell r="I21">
            <v>0.01</v>
          </cell>
          <cell r="J21">
            <v>2.8299999999999998E-7</v>
          </cell>
          <cell r="K21">
            <v>0</v>
          </cell>
          <cell r="L21">
            <v>0</v>
          </cell>
          <cell r="M21">
            <v>0</v>
          </cell>
        </row>
        <row r="22">
          <cell r="C22">
            <v>73004</v>
          </cell>
          <cell r="E22" t="str">
            <v>520025495</v>
          </cell>
          <cell r="F22" t="str">
            <v>אחר</v>
          </cell>
          <cell r="G22" t="str">
            <v>שקל חדש</v>
          </cell>
          <cell r="H22">
            <v>30</v>
          </cell>
          <cell r="I22">
            <v>0.01</v>
          </cell>
          <cell r="J22">
            <v>3.0000000000000001E-6</v>
          </cell>
          <cell r="K22">
            <v>0</v>
          </cell>
          <cell r="L22">
            <v>0</v>
          </cell>
          <cell r="M22">
            <v>0</v>
          </cell>
        </row>
        <row r="23">
          <cell r="C23">
            <v>73008</v>
          </cell>
          <cell r="E23" t="str">
            <v>520025495</v>
          </cell>
          <cell r="F23" t="str">
            <v>אחר</v>
          </cell>
          <cell r="G23" t="str">
            <v>שקל חדש</v>
          </cell>
          <cell r="H23">
            <v>2.59</v>
          </cell>
          <cell r="I23">
            <v>0.01</v>
          </cell>
          <cell r="J23">
            <v>2.5899999999999998E-7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790006</v>
          </cell>
          <cell r="E24" t="str">
            <v>520025495</v>
          </cell>
          <cell r="F24" t="str">
            <v>אחר</v>
          </cell>
          <cell r="G24" t="str">
            <v>שקל חדש</v>
          </cell>
          <cell r="H24">
            <v>10750.99</v>
          </cell>
          <cell r="I24">
            <v>1E-4</v>
          </cell>
          <cell r="J24">
            <v>1.075099E-5</v>
          </cell>
          <cell r="K24">
            <v>0</v>
          </cell>
          <cell r="L24">
            <v>0</v>
          </cell>
          <cell r="M24">
            <v>0</v>
          </cell>
        </row>
        <row r="25">
          <cell r="C25">
            <v>729715</v>
          </cell>
          <cell r="E25" t="str">
            <v>520025495</v>
          </cell>
          <cell r="F25" t="str">
            <v>אחר</v>
          </cell>
          <cell r="G25" t="str">
            <v>שקל חדש</v>
          </cell>
          <cell r="H25">
            <v>0.74</v>
          </cell>
          <cell r="I25">
            <v>0.01</v>
          </cell>
          <cell r="J25">
            <v>7.4000000000000001E-8</v>
          </cell>
          <cell r="K25">
            <v>0</v>
          </cell>
          <cell r="L25">
            <v>0</v>
          </cell>
          <cell r="M25">
            <v>0</v>
          </cell>
        </row>
        <row r="26">
          <cell r="C26">
            <v>52001</v>
          </cell>
          <cell r="E26" t="str">
            <v>8364</v>
          </cell>
          <cell r="F26" t="str">
            <v>אחר</v>
          </cell>
          <cell r="G26" t="str">
            <v>שקל חדש</v>
          </cell>
          <cell r="H26">
            <v>8</v>
          </cell>
          <cell r="I26">
            <v>0.01</v>
          </cell>
          <cell r="J26">
            <v>7.9999999999999996E-7</v>
          </cell>
          <cell r="K26">
            <v>0</v>
          </cell>
          <cell r="L26">
            <v>0</v>
          </cell>
          <cell r="M26">
            <v>0</v>
          </cell>
        </row>
        <row r="27">
          <cell r="C27">
            <v>51078</v>
          </cell>
          <cell r="E27" t="str">
            <v>9218</v>
          </cell>
          <cell r="F27" t="str">
            <v>אחר</v>
          </cell>
          <cell r="G27" t="str">
            <v>שקל חדש</v>
          </cell>
          <cell r="H27">
            <v>63251845</v>
          </cell>
          <cell r="I27">
            <v>108.81399999999999</v>
          </cell>
          <cell r="J27">
            <v>68826.862618300001</v>
          </cell>
          <cell r="K27">
            <v>0</v>
          </cell>
          <cell r="L27">
            <v>11.09</v>
          </cell>
          <cell r="M27">
            <v>0.12</v>
          </cell>
        </row>
        <row r="28">
          <cell r="C28">
            <v>729996</v>
          </cell>
          <cell r="E28" t="str">
            <v>520025495</v>
          </cell>
          <cell r="F28" t="str">
            <v>השקעה ואחזקות</v>
          </cell>
          <cell r="G28" t="str">
            <v>שקל חדש</v>
          </cell>
          <cell r="H28">
            <v>815</v>
          </cell>
          <cell r="I28">
            <v>9.9999999999999995E-7</v>
          </cell>
          <cell r="J28">
            <v>8.1500000000000002E-9</v>
          </cell>
          <cell r="K28">
            <v>0</v>
          </cell>
          <cell r="L28">
            <v>0</v>
          </cell>
          <cell r="M28">
            <v>0</v>
          </cell>
        </row>
        <row r="29">
          <cell r="C29">
            <v>415018</v>
          </cell>
          <cell r="E29" t="str">
            <v>520039017</v>
          </cell>
          <cell r="F29" t="str">
            <v>נדל"ן ובינוי</v>
          </cell>
          <cell r="G29" t="str">
            <v>שקל חדש</v>
          </cell>
          <cell r="H29">
            <v>358053</v>
          </cell>
          <cell r="I29">
            <v>1.0000000000000001E-5</v>
          </cell>
          <cell r="J29">
            <v>3.5805300000000001E-5</v>
          </cell>
          <cell r="K29">
            <v>0.89</v>
          </cell>
          <cell r="L29">
            <v>0</v>
          </cell>
          <cell r="M29">
            <v>0</v>
          </cell>
        </row>
        <row r="30">
          <cell r="C30">
            <v>36483</v>
          </cell>
          <cell r="E30" t="str">
            <v>550246896</v>
          </cell>
          <cell r="F30" t="str">
            <v>קלינטק</v>
          </cell>
          <cell r="G30" t="str">
            <v>שקל חדש</v>
          </cell>
          <cell r="H30">
            <v>27500000</v>
          </cell>
          <cell r="I30">
            <v>198.04733100000001</v>
          </cell>
          <cell r="J30">
            <v>54463.016024999997</v>
          </cell>
          <cell r="K30">
            <v>0</v>
          </cell>
          <cell r="L30">
            <v>8.7799999999999994</v>
          </cell>
          <cell r="M30">
            <v>0.1</v>
          </cell>
        </row>
        <row r="31">
          <cell r="C31">
            <v>618017</v>
          </cell>
          <cell r="E31" t="str">
            <v>520033861</v>
          </cell>
          <cell r="F31" t="str">
            <v>שירותים</v>
          </cell>
          <cell r="G31" t="str">
            <v>שקל חדש</v>
          </cell>
          <cell r="H31">
            <v>3.23</v>
          </cell>
          <cell r="I31">
            <v>0.01</v>
          </cell>
          <cell r="J31">
            <v>3.2300000000000002E-7</v>
          </cell>
          <cell r="K31">
            <v>0</v>
          </cell>
          <cell r="L31">
            <v>0</v>
          </cell>
          <cell r="M31">
            <v>0</v>
          </cell>
        </row>
        <row r="32">
          <cell r="C32">
            <v>618033</v>
          </cell>
          <cell r="E32" t="str">
            <v>520033861</v>
          </cell>
          <cell r="F32" t="str">
            <v>שירותים</v>
          </cell>
          <cell r="G32" t="str">
            <v>שקל חדש</v>
          </cell>
          <cell r="H32">
            <v>1.61</v>
          </cell>
          <cell r="I32">
            <v>0.01</v>
          </cell>
          <cell r="J32">
            <v>1.61E-7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6511950</v>
          </cell>
          <cell r="E33" t="str">
            <v>520015041</v>
          </cell>
          <cell r="F33" t="str">
            <v>שירותים</v>
          </cell>
          <cell r="G33" t="str">
            <v>דולר אמריקאי</v>
          </cell>
          <cell r="H33">
            <v>74582</v>
          </cell>
          <cell r="I33">
            <v>1460</v>
          </cell>
          <cell r="J33">
            <v>4081.1867056000001</v>
          </cell>
          <cell r="K33">
            <v>0</v>
          </cell>
          <cell r="L33">
            <v>0.66</v>
          </cell>
          <cell r="M33">
            <v>0.01</v>
          </cell>
        </row>
        <row r="34">
          <cell r="H34">
            <v>214002019.74000001</v>
          </cell>
          <cell r="J34">
            <v>429732.79226717236</v>
          </cell>
          <cell r="L34">
            <v>69.27</v>
          </cell>
          <cell r="M34">
            <v>0.76</v>
          </cell>
        </row>
        <row r="35">
          <cell r="H35">
            <v>0</v>
          </cell>
          <cell r="J35">
            <v>0</v>
          </cell>
          <cell r="L35">
            <v>0</v>
          </cell>
          <cell r="M35">
            <v>0</v>
          </cell>
        </row>
        <row r="36">
          <cell r="C36" t="str">
            <v>0</v>
          </cell>
          <cell r="F36" t="str">
            <v>0</v>
          </cell>
          <cell r="G36" t="str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H37">
            <v>214002019.74000001</v>
          </cell>
          <cell r="J37">
            <v>429732.79226717236</v>
          </cell>
          <cell r="L37">
            <v>69.27</v>
          </cell>
          <cell r="M37">
            <v>0.76</v>
          </cell>
        </row>
        <row r="38">
          <cell r="C38">
            <v>60413309</v>
          </cell>
          <cell r="D38" t="str">
            <v>אחר</v>
          </cell>
          <cell r="E38" t="str">
            <v>9137</v>
          </cell>
          <cell r="F38" t="str">
            <v>Real Estate</v>
          </cell>
          <cell r="G38" t="str">
            <v>דולר אמריקאי</v>
          </cell>
          <cell r="H38">
            <v>48276.26</v>
          </cell>
          <cell r="I38">
            <v>100</v>
          </cell>
          <cell r="J38">
            <v>180.93942247999999</v>
          </cell>
          <cell r="K38">
            <v>0</v>
          </cell>
          <cell r="L38">
            <v>0.03</v>
          </cell>
          <cell r="M38">
            <v>0</v>
          </cell>
        </row>
        <row r="39">
          <cell r="C39">
            <v>61001889</v>
          </cell>
          <cell r="D39" t="str">
            <v>אחר</v>
          </cell>
          <cell r="E39" t="str">
            <v>9137</v>
          </cell>
          <cell r="F39" t="str">
            <v>Real Estate</v>
          </cell>
          <cell r="G39" t="str">
            <v>דולר אמריקאי</v>
          </cell>
          <cell r="H39">
            <v>1147962.49</v>
          </cell>
          <cell r="I39">
            <v>81.091151000000096</v>
          </cell>
          <cell r="J39">
            <v>3488.9981937173502</v>
          </cell>
          <cell r="K39">
            <v>0</v>
          </cell>
          <cell r="L39">
            <v>0.56000000000000005</v>
          </cell>
          <cell r="M39">
            <v>0.01</v>
          </cell>
        </row>
        <row r="40">
          <cell r="C40">
            <v>61001897</v>
          </cell>
          <cell r="D40" t="str">
            <v>אחר</v>
          </cell>
          <cell r="E40" t="str">
            <v>9137</v>
          </cell>
          <cell r="F40" t="str">
            <v>Real Estate</v>
          </cell>
          <cell r="G40" t="str">
            <v>דולר אמריקאי</v>
          </cell>
          <cell r="H40">
            <v>2357302.5699999998</v>
          </cell>
          <cell r="I40">
            <v>100</v>
          </cell>
          <cell r="J40">
            <v>8835.1700323599998</v>
          </cell>
          <cell r="K40">
            <v>0</v>
          </cell>
          <cell r="L40">
            <v>1.42</v>
          </cell>
          <cell r="M40">
            <v>0.02</v>
          </cell>
        </row>
        <row r="41">
          <cell r="C41">
            <v>61001905</v>
          </cell>
          <cell r="D41" t="str">
            <v>אחר</v>
          </cell>
          <cell r="E41" t="str">
            <v>9137</v>
          </cell>
          <cell r="F41" t="str">
            <v>Real Estate</v>
          </cell>
          <cell r="G41" t="str">
            <v>דולר אמריקאי</v>
          </cell>
          <cell r="H41">
            <v>4919839.25</v>
          </cell>
          <cell r="I41">
            <v>101.72511900000008</v>
          </cell>
          <cell r="J41">
            <v>18757.661819103701</v>
          </cell>
          <cell r="K41">
            <v>0</v>
          </cell>
          <cell r="L41">
            <v>3.02</v>
          </cell>
          <cell r="M41">
            <v>0.03</v>
          </cell>
        </row>
        <row r="42">
          <cell r="C42">
            <v>60374576</v>
          </cell>
          <cell r="D42" t="str">
            <v>אחר</v>
          </cell>
          <cell r="E42" t="str">
            <v>9099</v>
          </cell>
          <cell r="F42" t="str">
            <v>Real Estate</v>
          </cell>
          <cell r="G42" t="str">
            <v>דולר אמריקאי</v>
          </cell>
          <cell r="H42">
            <v>1315680</v>
          </cell>
          <cell r="I42">
            <v>81.118751000000074</v>
          </cell>
          <cell r="J42">
            <v>4000.1024104716898</v>
          </cell>
          <cell r="K42">
            <v>0</v>
          </cell>
          <cell r="L42">
            <v>0.64</v>
          </cell>
          <cell r="M42">
            <v>0.01</v>
          </cell>
        </row>
        <row r="43">
          <cell r="C43">
            <v>60374550</v>
          </cell>
          <cell r="D43" t="str">
            <v>אחר</v>
          </cell>
          <cell r="E43" t="str">
            <v>9099</v>
          </cell>
          <cell r="F43" t="str">
            <v>Real Estate</v>
          </cell>
          <cell r="G43" t="str">
            <v>דולר אמריקאי</v>
          </cell>
          <cell r="H43">
            <v>3069918</v>
          </cell>
          <cell r="I43">
            <v>100</v>
          </cell>
          <cell r="J43">
            <v>11506.052664000001</v>
          </cell>
          <cell r="K43">
            <v>0</v>
          </cell>
          <cell r="L43">
            <v>1.85</v>
          </cell>
          <cell r="M43">
            <v>0.02</v>
          </cell>
        </row>
        <row r="44">
          <cell r="C44">
            <v>60413333</v>
          </cell>
          <cell r="D44" t="str">
            <v>אחר</v>
          </cell>
          <cell r="E44" t="str">
            <v>9099</v>
          </cell>
          <cell r="F44" t="str">
            <v>Real Estate</v>
          </cell>
          <cell r="G44" t="str">
            <v>דולר אמריקאי</v>
          </cell>
          <cell r="H44">
            <v>1868183.46</v>
          </cell>
          <cell r="I44">
            <v>100</v>
          </cell>
          <cell r="J44">
            <v>7001.9516080800004</v>
          </cell>
          <cell r="K44">
            <v>0</v>
          </cell>
          <cell r="L44">
            <v>1.1299999999999999</v>
          </cell>
          <cell r="M44">
            <v>0.01</v>
          </cell>
        </row>
        <row r="45">
          <cell r="C45">
            <v>62003365</v>
          </cell>
          <cell r="D45" t="str">
            <v>אחר</v>
          </cell>
          <cell r="E45" t="str">
            <v>9195</v>
          </cell>
          <cell r="F45" t="str">
            <v>Real Estate</v>
          </cell>
          <cell r="G45" t="str">
            <v>דולר אמריקאי</v>
          </cell>
          <cell r="H45">
            <v>6500000</v>
          </cell>
          <cell r="I45">
            <v>100</v>
          </cell>
          <cell r="J45">
            <v>24362</v>
          </cell>
          <cell r="K45">
            <v>0</v>
          </cell>
          <cell r="L45">
            <v>3.93</v>
          </cell>
          <cell r="M45">
            <v>0.04</v>
          </cell>
        </row>
        <row r="46">
          <cell r="C46">
            <v>62008610</v>
          </cell>
          <cell r="D46" t="str">
            <v>אחר</v>
          </cell>
          <cell r="E46" t="str">
            <v>9228</v>
          </cell>
          <cell r="F46" t="str">
            <v>Real Estate</v>
          </cell>
          <cell r="G46" t="str">
            <v>דולר אמריקאי</v>
          </cell>
          <cell r="H46">
            <v>9271125</v>
          </cell>
          <cell r="I46">
            <v>97.087732000000059</v>
          </cell>
          <cell r="J46">
            <v>33736.216475207002</v>
          </cell>
          <cell r="K46">
            <v>0</v>
          </cell>
          <cell r="L46">
            <v>5.44</v>
          </cell>
          <cell r="M46">
            <v>0.06</v>
          </cell>
        </row>
        <row r="47">
          <cell r="C47">
            <v>62004471</v>
          </cell>
          <cell r="D47" t="str">
            <v>אחר</v>
          </cell>
          <cell r="E47" t="str">
            <v>9201</v>
          </cell>
          <cell r="F47" t="str">
            <v>Real Estate</v>
          </cell>
          <cell r="G47" t="str">
            <v>דולר אמריקאי</v>
          </cell>
          <cell r="H47">
            <v>238266.61</v>
          </cell>
          <cell r="I47">
            <v>100</v>
          </cell>
          <cell r="J47">
            <v>893.02325427999995</v>
          </cell>
          <cell r="K47">
            <v>0</v>
          </cell>
          <cell r="L47">
            <v>0.14000000000000001</v>
          </cell>
          <cell r="M47">
            <v>0</v>
          </cell>
        </row>
        <row r="48">
          <cell r="C48">
            <v>62004300</v>
          </cell>
          <cell r="D48" t="str">
            <v>אחר</v>
          </cell>
          <cell r="E48" t="str">
            <v>9201</v>
          </cell>
          <cell r="F48" t="str">
            <v>Real Estate</v>
          </cell>
          <cell r="G48" t="str">
            <v>דולר אמריקאי</v>
          </cell>
          <cell r="H48">
            <v>1953140.62</v>
          </cell>
          <cell r="I48">
            <v>100</v>
          </cell>
          <cell r="J48">
            <v>7320.3710437600002</v>
          </cell>
          <cell r="K48">
            <v>0</v>
          </cell>
          <cell r="L48">
            <v>1.18</v>
          </cell>
          <cell r="M48">
            <v>0.01</v>
          </cell>
        </row>
        <row r="49">
          <cell r="C49">
            <v>62004328</v>
          </cell>
          <cell r="D49" t="str">
            <v>אחר</v>
          </cell>
          <cell r="E49" t="str">
            <v>9201</v>
          </cell>
          <cell r="F49" t="str">
            <v>Real Estate</v>
          </cell>
          <cell r="G49" t="str">
            <v>דולר אמריקאי</v>
          </cell>
          <cell r="H49">
            <v>4557328.13</v>
          </cell>
          <cell r="I49">
            <v>100</v>
          </cell>
          <cell r="J49">
            <v>17080.86583124</v>
          </cell>
          <cell r="K49">
            <v>0</v>
          </cell>
          <cell r="L49">
            <v>2.75</v>
          </cell>
          <cell r="M49">
            <v>0.03</v>
          </cell>
        </row>
        <row r="50">
          <cell r="C50">
            <v>60413325</v>
          </cell>
          <cell r="D50" t="str">
            <v>אחר</v>
          </cell>
          <cell r="E50" t="str">
            <v>9106</v>
          </cell>
          <cell r="F50" t="str">
            <v>Real Estate</v>
          </cell>
          <cell r="G50" t="str">
            <v>דולר אמריקאי</v>
          </cell>
          <cell r="H50">
            <v>349358.15</v>
          </cell>
          <cell r="I50">
            <v>100</v>
          </cell>
          <cell r="J50">
            <v>1309.3943462</v>
          </cell>
          <cell r="K50">
            <v>0</v>
          </cell>
          <cell r="L50">
            <v>0.21</v>
          </cell>
          <cell r="M50">
            <v>0</v>
          </cell>
        </row>
        <row r="51">
          <cell r="C51">
            <v>60380565</v>
          </cell>
          <cell r="D51" t="str">
            <v>אחר</v>
          </cell>
          <cell r="E51" t="str">
            <v>9106</v>
          </cell>
          <cell r="F51" t="str">
            <v>Real Estate</v>
          </cell>
          <cell r="G51" t="str">
            <v>דולר אמריקאי</v>
          </cell>
          <cell r="H51">
            <v>1034162.21</v>
          </cell>
          <cell r="I51">
            <v>80.179764999999975</v>
          </cell>
          <cell r="J51">
            <v>3107.79973370363</v>
          </cell>
          <cell r="K51">
            <v>0</v>
          </cell>
          <cell r="L51">
            <v>0.5</v>
          </cell>
          <cell r="M51">
            <v>0.01</v>
          </cell>
        </row>
        <row r="52">
          <cell r="C52">
            <v>60380573</v>
          </cell>
          <cell r="D52" t="str">
            <v>אחר</v>
          </cell>
          <cell r="E52" t="str">
            <v>9106</v>
          </cell>
          <cell r="F52" t="str">
            <v>Real Estate</v>
          </cell>
          <cell r="G52" t="str">
            <v>דולר אמריקאי</v>
          </cell>
          <cell r="H52">
            <v>2413045.17</v>
          </cell>
          <cell r="I52">
            <v>100</v>
          </cell>
          <cell r="J52">
            <v>9044.0932971599996</v>
          </cell>
          <cell r="K52">
            <v>0</v>
          </cell>
          <cell r="L52">
            <v>1.46</v>
          </cell>
          <cell r="M52">
            <v>0.02</v>
          </cell>
        </row>
        <row r="53">
          <cell r="C53">
            <v>60418993</v>
          </cell>
          <cell r="D53" t="str">
            <v>אחר</v>
          </cell>
          <cell r="E53" t="str">
            <v>9177</v>
          </cell>
          <cell r="F53" t="str">
            <v>Real Estate</v>
          </cell>
          <cell r="G53" t="str">
            <v>דולר אמריקאי</v>
          </cell>
          <cell r="H53">
            <v>11250000</v>
          </cell>
          <cell r="I53">
            <v>95.656047000000001</v>
          </cell>
          <cell r="J53">
            <v>40333.372217550001</v>
          </cell>
          <cell r="K53">
            <v>0</v>
          </cell>
          <cell r="L53">
            <v>6.5</v>
          </cell>
          <cell r="M53">
            <v>7.0000000000000007E-2</v>
          </cell>
        </row>
        <row r="54">
          <cell r="C54">
            <v>62009980</v>
          </cell>
          <cell r="D54" t="str">
            <v>אחר</v>
          </cell>
          <cell r="E54" t="str">
            <v>9262</v>
          </cell>
          <cell r="F54" t="str">
            <v>Real Estate</v>
          </cell>
          <cell r="G54" t="str">
            <v>דולר אמריקאי</v>
          </cell>
          <cell r="H54">
            <v>21032001.510000002</v>
          </cell>
          <cell r="I54">
            <v>100</v>
          </cell>
          <cell r="J54">
            <v>78827.941659479999</v>
          </cell>
          <cell r="K54">
            <v>0</v>
          </cell>
          <cell r="L54">
            <v>12.71</v>
          </cell>
          <cell r="M54">
            <v>0.14000000000000001</v>
          </cell>
        </row>
        <row r="55">
          <cell r="C55">
            <v>62001385</v>
          </cell>
          <cell r="D55" t="str">
            <v>אחר</v>
          </cell>
          <cell r="E55" t="str">
            <v>9184</v>
          </cell>
          <cell r="F55" t="str">
            <v>Real Estate</v>
          </cell>
          <cell r="G55" t="str">
            <v>דולר אמריקאי</v>
          </cell>
          <cell r="H55">
            <v>7750000</v>
          </cell>
          <cell r="I55">
            <v>105.597059</v>
          </cell>
          <cell r="J55">
            <v>30672.777727730001</v>
          </cell>
          <cell r="K55">
            <v>0</v>
          </cell>
          <cell r="L55">
            <v>4.9400000000000004</v>
          </cell>
          <cell r="M55">
            <v>0.05</v>
          </cell>
        </row>
        <row r="56">
          <cell r="C56">
            <v>62008651</v>
          </cell>
          <cell r="D56" t="str">
            <v>אחר</v>
          </cell>
          <cell r="E56" t="str">
            <v>9149</v>
          </cell>
          <cell r="F56" t="str">
            <v>Real Estate</v>
          </cell>
          <cell r="G56" t="str">
            <v>דולר אמריקאי</v>
          </cell>
          <cell r="H56">
            <v>72399402.849999994</v>
          </cell>
          <cell r="I56">
            <v>2.6742029999999994</v>
          </cell>
          <cell r="J56">
            <v>7256.5290472319502</v>
          </cell>
          <cell r="K56">
            <v>0</v>
          </cell>
          <cell r="L56">
            <v>1.17</v>
          </cell>
          <cell r="M56">
            <v>0.01</v>
          </cell>
        </row>
        <row r="57">
          <cell r="C57">
            <v>60390358</v>
          </cell>
          <cell r="D57" t="str">
            <v>אחר</v>
          </cell>
          <cell r="E57" t="str">
            <v>9119</v>
          </cell>
          <cell r="F57" t="str">
            <v>Real Estate</v>
          </cell>
          <cell r="G57" t="str">
            <v>דולר אמריקאי</v>
          </cell>
          <cell r="H57">
            <v>7013154.3799999999</v>
          </cell>
          <cell r="I57">
            <v>100</v>
          </cell>
          <cell r="J57">
            <v>26285.302616239998</v>
          </cell>
          <cell r="K57">
            <v>0</v>
          </cell>
          <cell r="L57">
            <v>4.24</v>
          </cell>
          <cell r="M57">
            <v>0.05</v>
          </cell>
        </row>
        <row r="58">
          <cell r="C58">
            <v>60390366</v>
          </cell>
          <cell r="D58" t="str">
            <v>אחר</v>
          </cell>
          <cell r="E58" t="str">
            <v>9119</v>
          </cell>
          <cell r="F58" t="str">
            <v>Real Estate</v>
          </cell>
          <cell r="G58" t="str">
            <v>דולר אמריקאי</v>
          </cell>
          <cell r="H58">
            <v>1647969.5</v>
          </cell>
          <cell r="I58">
            <v>160.93192100000005</v>
          </cell>
          <cell r="J58">
            <v>9940.10443396767</v>
          </cell>
          <cell r="K58">
            <v>0</v>
          </cell>
          <cell r="L58">
            <v>1.6</v>
          </cell>
          <cell r="M58">
            <v>0.02</v>
          </cell>
        </row>
        <row r="59">
          <cell r="C59">
            <v>60413291</v>
          </cell>
          <cell r="D59" t="str">
            <v>אחר</v>
          </cell>
          <cell r="E59" t="str">
            <v>9119</v>
          </cell>
          <cell r="F59" t="str">
            <v>Real Estate</v>
          </cell>
          <cell r="G59" t="str">
            <v>דולר אמריקאי</v>
          </cell>
          <cell r="H59">
            <v>529075.5</v>
          </cell>
          <cell r="I59">
            <v>100</v>
          </cell>
          <cell r="J59">
            <v>1982.974974</v>
          </cell>
          <cell r="K59">
            <v>0</v>
          </cell>
          <cell r="L59">
            <v>0.32</v>
          </cell>
          <cell r="M59">
            <v>0</v>
          </cell>
        </row>
        <row r="60">
          <cell r="C60">
            <v>60372000</v>
          </cell>
          <cell r="D60" t="str">
            <v>אחר</v>
          </cell>
          <cell r="E60" t="str">
            <v>9085</v>
          </cell>
          <cell r="F60" t="str">
            <v>Real Estate</v>
          </cell>
          <cell r="G60" t="str">
            <v>דולר אמריקאי</v>
          </cell>
          <cell r="H60">
            <v>4478017.3899999997</v>
          </cell>
          <cell r="I60">
            <v>4.6191869999999993</v>
          </cell>
          <cell r="J60">
            <v>775.26629326804903</v>
          </cell>
          <cell r="K60">
            <v>0</v>
          </cell>
          <cell r="L60">
            <v>0.12</v>
          </cell>
          <cell r="M60">
            <v>0</v>
          </cell>
        </row>
        <row r="61">
          <cell r="C61">
            <v>60409380</v>
          </cell>
          <cell r="D61" t="str">
            <v>אחר</v>
          </cell>
          <cell r="E61" t="str">
            <v>9150</v>
          </cell>
          <cell r="F61" t="str">
            <v>Real Estate</v>
          </cell>
          <cell r="G61" t="str">
            <v>דולר אמריקאי</v>
          </cell>
          <cell r="H61">
            <v>4490350.59</v>
          </cell>
          <cell r="I61">
            <v>77.28355700000013</v>
          </cell>
          <cell r="J61">
            <v>13006.6943611439</v>
          </cell>
          <cell r="K61">
            <v>0</v>
          </cell>
          <cell r="L61">
            <v>2.1</v>
          </cell>
          <cell r="M61">
            <v>0.02</v>
          </cell>
        </row>
        <row r="62">
          <cell r="C62">
            <v>60418985</v>
          </cell>
          <cell r="D62" t="str">
            <v>אחר</v>
          </cell>
          <cell r="E62" t="str">
            <v>9178</v>
          </cell>
          <cell r="F62" t="str">
            <v>Real Estate</v>
          </cell>
          <cell r="G62" t="str">
            <v>דולר אמריקאי</v>
          </cell>
          <cell r="H62">
            <v>5000000</v>
          </cell>
          <cell r="I62">
            <v>108.84992</v>
          </cell>
          <cell r="J62">
            <v>20398.475008000001</v>
          </cell>
          <cell r="K62">
            <v>0</v>
          </cell>
          <cell r="L62">
            <v>3.29</v>
          </cell>
          <cell r="M62">
            <v>0.04</v>
          </cell>
        </row>
        <row r="63">
          <cell r="C63">
            <v>7894564</v>
          </cell>
          <cell r="D63" t="str">
            <v>אחר</v>
          </cell>
          <cell r="E63" t="str">
            <v>515136034</v>
          </cell>
          <cell r="F63" t="str">
            <v>Real Estate</v>
          </cell>
          <cell r="G63" t="str">
            <v>שקל חדש</v>
          </cell>
          <cell r="H63">
            <v>9018549.6300000008</v>
          </cell>
          <cell r="I63">
            <v>9.9999999999999995E-7</v>
          </cell>
          <cell r="J63">
            <v>9.0185496300000003E-5</v>
          </cell>
          <cell r="K63">
            <v>0</v>
          </cell>
          <cell r="L63">
            <v>0</v>
          </cell>
          <cell r="M63">
            <v>0</v>
          </cell>
        </row>
        <row r="64">
          <cell r="C64">
            <v>7894562</v>
          </cell>
          <cell r="D64" t="str">
            <v>אחר</v>
          </cell>
          <cell r="E64" t="str">
            <v>515136034</v>
          </cell>
          <cell r="F64" t="str">
            <v>Real Estate</v>
          </cell>
          <cell r="G64" t="str">
            <v>שקל חדש</v>
          </cell>
          <cell r="H64">
            <v>14628047.890000001</v>
          </cell>
          <cell r="I64">
            <v>9.9999999999999995E-7</v>
          </cell>
          <cell r="J64">
            <v>1.4628047889999999E-4</v>
          </cell>
          <cell r="K64">
            <v>0</v>
          </cell>
          <cell r="L64">
            <v>0</v>
          </cell>
          <cell r="M64">
            <v>0</v>
          </cell>
        </row>
        <row r="65">
          <cell r="C65">
            <v>7894578</v>
          </cell>
          <cell r="D65" t="str">
            <v>אחר</v>
          </cell>
          <cell r="E65" t="str">
            <v>515136034</v>
          </cell>
          <cell r="F65" t="str">
            <v>Real Estate</v>
          </cell>
          <cell r="G65" t="str">
            <v>דולר אמריקאי</v>
          </cell>
          <cell r="H65">
            <v>9623791.5899999999</v>
          </cell>
          <cell r="I65">
            <v>100.57145000000007</v>
          </cell>
          <cell r="J65">
            <v>36276.092727909898</v>
          </cell>
          <cell r="K65">
            <v>0</v>
          </cell>
          <cell r="L65">
            <v>5.85</v>
          </cell>
          <cell r="M65">
            <v>0.06</v>
          </cell>
        </row>
        <row r="66">
          <cell r="C66">
            <v>60409422</v>
          </cell>
          <cell r="D66" t="str">
            <v>אחר</v>
          </cell>
          <cell r="E66" t="str">
            <v>9151</v>
          </cell>
          <cell r="F66" t="str">
            <v>אחר</v>
          </cell>
          <cell r="G66" t="str">
            <v>דולר אמריקאי</v>
          </cell>
          <cell r="H66">
            <v>4075939</v>
          </cell>
          <cell r="I66">
            <v>87.405599999999794</v>
          </cell>
          <cell r="J66">
            <v>13352.620821812799</v>
          </cell>
          <cell r="K66">
            <v>0</v>
          </cell>
          <cell r="L66">
            <v>2.15</v>
          </cell>
          <cell r="M66">
            <v>0.02</v>
          </cell>
        </row>
        <row r="67">
          <cell r="C67" t="str">
            <v>JE00B1S0VN88</v>
          </cell>
          <cell r="D67" t="str">
            <v>אחר</v>
          </cell>
          <cell r="E67" t="str">
            <v>8253</v>
          </cell>
          <cell r="F67" t="str">
            <v>נדל"ן ובינוי</v>
          </cell>
          <cell r="G67" t="str">
            <v>לירה שטרלינג</v>
          </cell>
          <cell r="H67">
            <v>22131.99</v>
          </cell>
          <cell r="I67">
            <v>1.0000000000000001E-5</v>
          </cell>
          <cell r="J67">
            <v>1.06087480866E-5</v>
          </cell>
          <cell r="K67">
            <v>0</v>
          </cell>
          <cell r="L67">
            <v>0</v>
          </cell>
          <cell r="M67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3"/>
  <sheetViews>
    <sheetView showGridLines="0" showZeros="0" rightToLeft="1" tabSelected="1" workbookViewId="0">
      <selection activeCell="G44" sqref="G44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9.875" bestFit="1" customWidth="1"/>
    <col min="4" max="4" width="8" customWidth="1"/>
    <col min="5" max="5" width="5" bestFit="1" customWidth="1"/>
    <col min="6" max="6" width="8.875" bestFit="1" customWidth="1"/>
    <col min="7" max="7" width="9.875" bestFit="1" customWidth="1"/>
    <col min="8" max="8" width="17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78</v>
      </c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B6" s="86" t="s">
        <v>71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70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s="112" customFormat="1" ht="15" x14ac:dyDescent="0.25">
      <c r="B14" s="113" t="s">
        <v>84</v>
      </c>
      <c r="C14" s="88">
        <f>'נספח 2'!J16</f>
        <v>68826.86262</v>
      </c>
      <c r="D14" s="89">
        <f>'נספח 2'!K16</f>
        <v>0.12</v>
      </c>
      <c r="E14" s="22"/>
      <c r="F14" s="23"/>
      <c r="G14" s="114">
        <f>'נספח 3ב'!I7</f>
        <v>63251.845000000001</v>
      </c>
      <c r="H14" s="23"/>
      <c r="I14" s="22"/>
      <c r="J14" s="23"/>
      <c r="K14" s="29"/>
    </row>
    <row r="15" spans="1:11" ht="15" x14ac:dyDescent="0.25">
      <c r="B15" s="87" t="str">
        <f>'נספח 2'!B12</f>
        <v>*A ת.ש.י דרכים מר - IIF</v>
      </c>
      <c r="C15" s="88">
        <f>'נספח 2'!J12</f>
        <v>32439.00981</v>
      </c>
      <c r="D15" s="89">
        <f>'נספח 2'!K12</f>
        <v>0.06</v>
      </c>
      <c r="E15" s="94"/>
      <c r="F15" s="94"/>
      <c r="G15" s="94"/>
      <c r="H15" s="94"/>
      <c r="I15" s="94"/>
      <c r="J15" s="94"/>
      <c r="K15" s="95"/>
    </row>
    <row r="16" spans="1:11" ht="15" x14ac:dyDescent="0.25">
      <c r="B16" s="87" t="str">
        <f>'נספח 2'!B13</f>
        <v>*A1 ת.ש.י דרכים מר - IIF</v>
      </c>
      <c r="C16" s="88">
        <f>'נספח 2'!J13</f>
        <v>28883.263199999998</v>
      </c>
      <c r="D16" s="89">
        <f>'נספח 2'!K13</f>
        <v>0.05</v>
      </c>
      <c r="E16" s="94"/>
      <c r="F16" s="94"/>
      <c r="G16" s="94"/>
      <c r="H16" s="94"/>
      <c r="I16" s="94"/>
      <c r="J16" s="94"/>
      <c r="K16" s="95"/>
    </row>
    <row r="17" spans="2:11" ht="29.25" x14ac:dyDescent="0.25">
      <c r="B17" s="87" t="str">
        <f>'נספח 2'!B14</f>
        <v>*גפן ניהול עבור מקפת בע"מ מ"ר 0.01 ש"ח- גפן ניהול עבור מקפת בע"מ</v>
      </c>
      <c r="C17" s="88">
        <f>'נספח 2'!J14</f>
        <v>1.0000000000000001E-5</v>
      </c>
      <c r="D17" s="89">
        <f>'נספח 2'!K14</f>
        <v>0</v>
      </c>
      <c r="E17" s="94"/>
      <c r="F17" s="94"/>
      <c r="G17" s="94"/>
      <c r="H17" s="94"/>
      <c r="I17" s="94"/>
      <c r="J17" s="94"/>
      <c r="K17" s="95"/>
    </row>
    <row r="18" spans="2:11" ht="15" x14ac:dyDescent="0.25">
      <c r="B18" s="87" t="str">
        <f>'נספח 2'!B15</f>
        <v>ת.ש.י דליה בכורה ש.מ- ת.ש.י דליה בכורה ש.מ*</v>
      </c>
      <c r="C18" s="88">
        <f>'נספח 2'!J15</f>
        <v>55289.162499999999</v>
      </c>
      <c r="D18" s="89">
        <f>'נספח 2'!K15</f>
        <v>0.1</v>
      </c>
      <c r="E18" s="94"/>
      <c r="F18" s="94"/>
      <c r="G18" s="98"/>
      <c r="H18" s="98"/>
      <c r="I18" s="94"/>
      <c r="J18" s="94"/>
      <c r="K18" s="95"/>
    </row>
    <row r="19" spans="2:11" ht="29.25" x14ac:dyDescent="0.25">
      <c r="B19" s="87" t="str">
        <f>'נספח 2'!B17</f>
        <v>*10S LaSalle Chicago - Accrued int- 10S LaSalle Chicago JV LLC</v>
      </c>
      <c r="C19" s="88">
        <f>'נספח 2'!J17</f>
        <v>180.93942000000001</v>
      </c>
      <c r="D19" s="89">
        <f>'נספח 2'!K17</f>
        <v>0</v>
      </c>
      <c r="E19" s="94"/>
      <c r="F19" s="94"/>
      <c r="G19" s="98"/>
      <c r="H19" s="98"/>
      <c r="I19" s="94"/>
      <c r="J19" s="94"/>
      <c r="K19" s="95"/>
    </row>
    <row r="20" spans="2:11" ht="29.25" x14ac:dyDescent="0.25">
      <c r="B20" s="87" t="str">
        <f>'נספח 2'!B18</f>
        <v>*10S LaSalle Chicago HON- 10S LaSalle Chicago JV LLC</v>
      </c>
      <c r="C20" s="88">
        <f>'נספח 2'!J18</f>
        <v>3809.28604</v>
      </c>
      <c r="D20" s="89">
        <f>'נספח 2'!K18</f>
        <v>0.01</v>
      </c>
      <c r="E20" s="94"/>
      <c r="F20" s="94"/>
      <c r="G20" s="94"/>
      <c r="H20" s="94"/>
      <c r="I20" s="94"/>
      <c r="J20" s="94"/>
      <c r="K20" s="95"/>
    </row>
    <row r="21" spans="2:11" ht="29.25" x14ac:dyDescent="0.25">
      <c r="B21" s="87" t="str">
        <f>'נספח 2'!B19</f>
        <v>*10S LaSalle Chicago LOAN to TX Blkr- 10S LaSalle Chicago JV LLC</v>
      </c>
      <c r="C21" s="88">
        <f>'נספח 2'!J19</f>
        <v>8835.1700299999993</v>
      </c>
      <c r="D21" s="89">
        <f>'נספח 2'!K19</f>
        <v>0.02</v>
      </c>
      <c r="E21" s="94"/>
      <c r="F21" s="94"/>
      <c r="G21" s="98"/>
      <c r="H21" s="94"/>
      <c r="I21" s="94"/>
      <c r="J21" s="94"/>
      <c r="K21" s="95"/>
    </row>
    <row r="22" spans="2:11" ht="29.25" x14ac:dyDescent="0.25">
      <c r="B22" s="87" t="str">
        <f>'נספח 2'!B20</f>
        <v>*10S LaSalle Chicago QFPF- 10S LaSalle Chicago JV LLC</v>
      </c>
      <c r="C22" s="88">
        <f>'נספח 2'!J20</f>
        <v>19238.092960000002</v>
      </c>
      <c r="D22" s="89">
        <f>'נספח 2'!K20</f>
        <v>0.03</v>
      </c>
      <c r="E22" s="94"/>
      <c r="F22" s="94"/>
      <c r="G22" s="96"/>
      <c r="H22" s="94"/>
      <c r="I22" s="94"/>
      <c r="J22" s="94"/>
      <c r="K22" s="95"/>
    </row>
    <row r="23" spans="2:11" ht="29.25" x14ac:dyDescent="0.25">
      <c r="B23" s="87" t="str">
        <f>'נספח 2'!B21</f>
        <v>*529 FIFTH VENTURE LP - HON- 529 FIFTH VENTURE LP</v>
      </c>
      <c r="C23" s="88">
        <f>'נספח 2'!J21</f>
        <v>442.23275000000001</v>
      </c>
      <c r="D23" s="89">
        <f>'נספח 2'!K21</f>
        <v>0.01</v>
      </c>
      <c r="E23" s="94"/>
      <c r="F23" s="94"/>
      <c r="G23" s="98"/>
      <c r="H23" s="94"/>
      <c r="I23" s="94"/>
      <c r="J23" s="94"/>
      <c r="K23" s="95"/>
    </row>
    <row r="24" spans="2:11" ht="29.25" x14ac:dyDescent="0.25">
      <c r="B24" s="87" t="str">
        <f>'נספח 2'!B22</f>
        <v>*529 FIFTH VENTURE LP - LOAN- 529 FIFTH VENTURE LP</v>
      </c>
      <c r="C24" s="88">
        <f>'נספח 2'!J22</f>
        <v>11506.052659999999</v>
      </c>
      <c r="D24" s="89">
        <f>'נספח 2'!K22</f>
        <v>0.02</v>
      </c>
      <c r="E24" s="94"/>
      <c r="F24" s="94"/>
      <c r="G24" s="98"/>
      <c r="H24" s="94"/>
      <c r="I24" s="94"/>
      <c r="J24" s="94"/>
      <c r="K24" s="95"/>
    </row>
    <row r="25" spans="2:11" ht="29.25" x14ac:dyDescent="0.25">
      <c r="B25" s="87" t="str">
        <f>'נספח 2'!B23</f>
        <v>*FIFTH 529 - Accrued int- 529 FIFTH VENTURE LP</v>
      </c>
      <c r="C25" s="88">
        <f>'נספח 2'!J23</f>
        <v>7001.9516100000001</v>
      </c>
      <c r="D25" s="89">
        <f>'נספח 2'!K23</f>
        <v>0.01</v>
      </c>
      <c r="E25" s="94"/>
      <c r="F25" s="94"/>
      <c r="G25" s="98"/>
      <c r="H25" s="94"/>
      <c r="I25" s="94"/>
      <c r="J25" s="94"/>
      <c r="K25" s="95"/>
    </row>
    <row r="26" spans="2:11" ht="29.25" x14ac:dyDescent="0.25">
      <c r="B26" s="87" t="str">
        <f>'נספח 2'!B24</f>
        <v>*GAIA COPERFILD - Accrued int- gaia coperfild ivc houston</v>
      </c>
      <c r="C26" s="88">
        <f>'נספח 2'!J24</f>
        <v>1348.9766399999999</v>
      </c>
      <c r="D26" s="89">
        <f>'נספח 2'!K24</f>
        <v>0</v>
      </c>
      <c r="E26" s="94"/>
      <c r="F26" s="94"/>
      <c r="G26" s="98"/>
      <c r="H26" s="94"/>
      <c r="I26" s="94"/>
      <c r="J26" s="94"/>
      <c r="K26" s="95"/>
    </row>
    <row r="27" spans="2:11" ht="29.25" x14ac:dyDescent="0.25">
      <c r="B27" s="87" t="str">
        <f>'נספח 2'!B25</f>
        <v>*GAIA COPERFILD HON- gaia coperfild ivc houston</v>
      </c>
      <c r="C27" s="88">
        <f>'נספח 2'!J25</f>
        <v>3294.22964</v>
      </c>
      <c r="D27" s="89">
        <f>'נספח 2'!K25</f>
        <v>0.01</v>
      </c>
      <c r="E27" s="94"/>
      <c r="F27" s="94"/>
      <c r="G27" s="98"/>
      <c r="H27" s="94"/>
      <c r="I27" s="94"/>
      <c r="J27" s="94"/>
      <c r="K27" s="95"/>
    </row>
    <row r="28" spans="2:11" ht="29.25" x14ac:dyDescent="0.25">
      <c r="B28" s="113" t="str">
        <f>'נספח 2'!B26</f>
        <v>*GAIA COPERFILD LOAN- gaia coperfild ivc houston</v>
      </c>
      <c r="C28" s="88">
        <f>'נספח 2'!J26</f>
        <v>9044.0933000000005</v>
      </c>
      <c r="D28" s="89">
        <f>'נספח 2'!K26</f>
        <v>0.02</v>
      </c>
      <c r="E28" s="94"/>
      <c r="F28" s="94"/>
      <c r="G28" s="98"/>
      <c r="H28" s="94"/>
      <c r="I28" s="94"/>
      <c r="J28" s="94"/>
      <c r="K28" s="95"/>
    </row>
    <row r="29" spans="2:11" ht="29.25" x14ac:dyDescent="0.25">
      <c r="B29" s="113" t="str">
        <f>'נספח 2'!B27</f>
        <v>*GAIA GOLD COAST PORTFOLIO- GAIA GOLD COAST</v>
      </c>
      <c r="C29" s="88">
        <f>'נספח 2'!J27</f>
        <v>41070.838859999996</v>
      </c>
      <c r="D29" s="89">
        <f>'נספח 2'!K27</f>
        <v>7.0000000000000007E-2</v>
      </c>
      <c r="E29" s="94"/>
      <c r="F29" s="94"/>
      <c r="G29" s="96"/>
      <c r="H29" s="94"/>
      <c r="I29" s="94"/>
      <c r="J29" s="94"/>
      <c r="K29" s="95"/>
    </row>
    <row r="30" spans="2:11" ht="15" x14ac:dyDescent="0.25">
      <c r="B30" s="113" t="str">
        <f>'נספח 2'!B28</f>
        <v>Makefet Reit LP</v>
      </c>
      <c r="C30" s="88">
        <f>'נספח 2'!J28</f>
        <v>7256.5290500000001</v>
      </c>
      <c r="D30" s="89">
        <f>'נספח 2'!K28</f>
        <v>0.01</v>
      </c>
      <c r="E30" s="94"/>
      <c r="F30" s="94"/>
      <c r="G30" s="98"/>
      <c r="H30" s="94"/>
      <c r="I30" s="94"/>
      <c r="J30" s="94"/>
      <c r="K30" s="95"/>
    </row>
    <row r="31" spans="2:11" ht="15" x14ac:dyDescent="0.25">
      <c r="B31" s="113" t="str">
        <f>'נספח 2'!B29</f>
        <v>*Thor Gateway 1 and 2 ,LLC- Thor Gateway</v>
      </c>
      <c r="C31" s="88">
        <f>'נספח 2'!J29</f>
        <v>10580.765170000001</v>
      </c>
      <c r="D31" s="89">
        <f>'נספח 2'!K29</f>
        <v>0.02</v>
      </c>
      <c r="E31" s="94"/>
      <c r="F31" s="94"/>
      <c r="G31" s="96"/>
      <c r="H31" s="94"/>
      <c r="I31" s="94"/>
      <c r="J31" s="94"/>
      <c r="K31" s="95"/>
    </row>
    <row r="32" spans="2:11" ht="15" x14ac:dyDescent="0.25">
      <c r="B32" s="113" t="str">
        <f>'נספח 2'!B30</f>
        <v>*TopMed 860 Chicago- TopMed 860 Chicago</v>
      </c>
      <c r="C32" s="88">
        <f>'נספח 2'!J30</f>
        <v>22134.548609999998</v>
      </c>
      <c r="D32" s="89">
        <f>'נספח 2'!K30</f>
        <v>0.04</v>
      </c>
      <c r="E32" s="94"/>
      <c r="F32" s="94"/>
      <c r="G32" s="96"/>
      <c r="H32" s="94"/>
      <c r="I32" s="94"/>
      <c r="J32" s="94"/>
      <c r="K32" s="95"/>
    </row>
    <row r="33" spans="2:11" ht="29.25" x14ac:dyDescent="0.25">
      <c r="B33" s="113" t="str">
        <f>'נספח 2'!B31</f>
        <v>*Amitim Mak U.S. Real Estate Investments Hon (2014)- גפן ניהול עבור מקפת בע"מ</v>
      </c>
      <c r="C33" s="88">
        <f>'נספח 2'!J31</f>
        <v>8.9999999999999992E-5</v>
      </c>
      <c r="D33" s="89">
        <f>'נספח 2'!K31</f>
        <v>0</v>
      </c>
      <c r="E33" s="94"/>
      <c r="F33" s="94"/>
      <c r="G33" s="94"/>
      <c r="H33" s="94"/>
      <c r="I33" s="94"/>
      <c r="J33" s="94"/>
      <c r="K33" s="95"/>
    </row>
    <row r="34" spans="2:11" ht="29.25" x14ac:dyDescent="0.25">
      <c r="B34" s="113" t="str">
        <f>'נספח 2'!B32</f>
        <v>*Amitim Mak U.S. Real Estate Investments Hov LP- גפן ניהול עבור מקפת בע"מ</v>
      </c>
      <c r="C34" s="88">
        <f>'נספח 2'!J32</f>
        <v>1.4999999999999999E-4</v>
      </c>
      <c r="D34" s="89">
        <f>'נספח 2'!K32</f>
        <v>0</v>
      </c>
      <c r="E34" s="94"/>
      <c r="F34" s="94"/>
      <c r="G34" s="94"/>
      <c r="H34" s="94"/>
      <c r="I34" s="94"/>
      <c r="J34" s="94"/>
      <c r="K34" s="95"/>
    </row>
    <row r="35" spans="2:11" ht="15" x14ac:dyDescent="0.25">
      <c r="B35" s="113" t="str">
        <f>'נספח 2'!B33</f>
        <v>Makefet Texas 12 LP</v>
      </c>
      <c r="C35" s="88">
        <f>'נספח 2'!J33</f>
        <v>36276.092729999997</v>
      </c>
      <c r="D35" s="89">
        <f>'נספח 2'!K33</f>
        <v>0.06</v>
      </c>
      <c r="E35" s="94"/>
      <c r="F35" s="94"/>
      <c r="G35" s="94"/>
      <c r="H35" s="94"/>
      <c r="I35" s="94"/>
      <c r="J35" s="94"/>
      <c r="K35" s="95"/>
    </row>
    <row r="36" spans="2:11" ht="15" x14ac:dyDescent="0.25">
      <c r="B36" s="113" t="str">
        <f>'נספח 2'!B34</f>
        <v>HG CITY CENTER LP- HG CITY CENTER.LP</v>
      </c>
      <c r="C36" s="88">
        <f>'נספח 2'!J34</f>
        <v>33044.082089999996</v>
      </c>
      <c r="D36" s="89">
        <f>'נספח 2'!K34</f>
        <v>0.05</v>
      </c>
      <c r="E36" s="94"/>
      <c r="F36" s="94"/>
      <c r="G36" s="99"/>
      <c r="H36" s="94"/>
      <c r="I36" s="94"/>
      <c r="J36" s="94"/>
      <c r="K36" s="95"/>
    </row>
    <row r="37" spans="2:11" ht="15" x14ac:dyDescent="0.25">
      <c r="B37" s="113" t="str">
        <f>'נספח 2'!B35</f>
        <v>*Danvers Holdco- Danvers Holdco, LP</v>
      </c>
      <c r="C37" s="88">
        <f>'נספח 2'!J35</f>
        <v>22735.861489999999</v>
      </c>
      <c r="D37" s="89">
        <f>'נספח 2'!K35</f>
        <v>0.04</v>
      </c>
      <c r="E37" s="94"/>
      <c r="F37" s="94"/>
      <c r="G37" s="99"/>
      <c r="H37" s="94"/>
      <c r="I37" s="94"/>
      <c r="J37" s="94"/>
      <c r="K37" s="95"/>
    </row>
    <row r="38" spans="2:11" ht="29.25" x14ac:dyDescent="0.25">
      <c r="B38" s="113" t="str">
        <f>'נספח 2'!B36</f>
        <v>*GAIA - Atlanta &amp; Nashville accrued int- Gaia Class A Multifamily Properties LP</v>
      </c>
      <c r="C38" s="88">
        <f>'נספח 2'!J36</f>
        <v>830.62629000000004</v>
      </c>
      <c r="D38" s="89">
        <f>'נספח 2'!K36</f>
        <v>0</v>
      </c>
      <c r="E38" s="94"/>
      <c r="F38" s="94"/>
      <c r="G38" s="96"/>
      <c r="H38" s="94"/>
      <c r="I38" s="94"/>
      <c r="J38" s="94"/>
      <c r="K38" s="95"/>
    </row>
    <row r="39" spans="2:11" ht="29.25" x14ac:dyDescent="0.25">
      <c r="B39" s="113" t="str">
        <f>'נספח 2'!B37</f>
        <v>*GAIA - Atlanta &amp; Nashville HON- Gaia Class A Multifamily Properties LP</v>
      </c>
      <c r="C39" s="88">
        <f>'נספח 2'!J37</f>
        <v>6581.8565399999998</v>
      </c>
      <c r="D39" s="89">
        <f>'נספח 2'!K37</f>
        <v>0.01</v>
      </c>
      <c r="E39" s="94"/>
      <c r="F39" s="94"/>
      <c r="G39" s="99"/>
      <c r="H39" s="94"/>
      <c r="I39" s="94"/>
      <c r="J39" s="94"/>
      <c r="K39" s="95"/>
    </row>
    <row r="40" spans="2:11" ht="29.25" x14ac:dyDescent="0.25">
      <c r="B40" s="87" t="str">
        <f>'נספח 2'!B38</f>
        <v>*GAIA - Atlanta &amp; Nashville HOV- Gaia Class A Multifamily Properties LP</v>
      </c>
      <c r="C40" s="88">
        <f>'נספח 2'!J38</f>
        <v>17080.865829999999</v>
      </c>
      <c r="D40" s="88">
        <f>'נספח 2'!K38</f>
        <v>0.03</v>
      </c>
      <c r="E40" s="94"/>
      <c r="F40" s="94"/>
      <c r="G40" s="99"/>
      <c r="H40" s="94"/>
      <c r="I40" s="94"/>
      <c r="J40" s="94"/>
      <c r="K40" s="95"/>
    </row>
    <row r="41" spans="2:11" s="112" customFormat="1" ht="15" x14ac:dyDescent="0.25">
      <c r="B41" s="87" t="s">
        <v>85</v>
      </c>
      <c r="C41" s="88">
        <f>'נספח 2'!J39</f>
        <v>33736.216479999995</v>
      </c>
      <c r="D41" s="88">
        <f>'נספח 2'!K39</f>
        <v>0.06</v>
      </c>
      <c r="E41" s="94"/>
      <c r="F41" s="88"/>
      <c r="G41" s="114">
        <f>'נספח 3ב'!I8</f>
        <v>33700.539374999993</v>
      </c>
      <c r="H41" s="94"/>
      <c r="I41" s="94"/>
      <c r="J41" s="94"/>
      <c r="K41" s="95"/>
    </row>
    <row r="42" spans="2:11" s="112" customFormat="1" ht="15" x14ac:dyDescent="0.25">
      <c r="B42" s="87" t="s">
        <v>86</v>
      </c>
      <c r="C42" s="88">
        <f>'נספח 2'!J40</f>
        <v>78827.941659999997</v>
      </c>
      <c r="D42" s="88">
        <f>'נספח 2'!K40</f>
        <v>0.14000000000000001</v>
      </c>
      <c r="E42" s="94"/>
      <c r="F42" s="88"/>
      <c r="G42" s="114">
        <f>'נספח 3ב'!I9</f>
        <v>77776.341583980015</v>
      </c>
      <c r="H42" s="94"/>
      <c r="I42" s="94"/>
      <c r="J42" s="94"/>
      <c r="K42" s="95"/>
    </row>
    <row r="43" spans="2:11" ht="15" x14ac:dyDescent="0.25">
      <c r="B43" s="19" t="s">
        <v>72</v>
      </c>
      <c r="C43" s="97">
        <f>SUM(C14:C42)</f>
        <v>560295.54822999996</v>
      </c>
      <c r="D43" s="97">
        <f>SUM(D14:D42)</f>
        <v>0.99000000000000032</v>
      </c>
      <c r="E43" s="97">
        <f t="shared" ref="E43:F43" si="0">SUM(E16:E42)</f>
        <v>0</v>
      </c>
      <c r="F43" s="97">
        <f t="shared" si="0"/>
        <v>0</v>
      </c>
      <c r="G43" s="97">
        <f>SUM(G14:G41)</f>
        <v>96952.384374999994</v>
      </c>
      <c r="H43" s="97">
        <f t="shared" ref="H43:K43" si="1">SUM(H16:H42)</f>
        <v>0</v>
      </c>
      <c r="I43" s="97">
        <f t="shared" si="1"/>
        <v>0</v>
      </c>
      <c r="J43" s="97">
        <f t="shared" si="1"/>
        <v>0</v>
      </c>
      <c r="K43" s="97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2"/>
  <sheetViews>
    <sheetView showGridLines="0" showZeros="0" rightToLeft="1" workbookViewId="0">
      <selection activeCell="J12" sqref="J12"/>
    </sheetView>
  </sheetViews>
  <sheetFormatPr defaultRowHeight="14.25" x14ac:dyDescent="0.2"/>
  <cols>
    <col min="1" max="1" width="5.625" bestFit="1" customWidth="1"/>
    <col min="2" max="2" width="66.75" bestFit="1" customWidth="1"/>
    <col min="3" max="3" width="14" bestFit="1" customWidth="1"/>
    <col min="4" max="4" width="8.87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9.875" bestFit="1" customWidth="1"/>
    <col min="11" max="11" width="8.125" bestFit="1" customWidth="1"/>
  </cols>
  <sheetData>
    <row r="1" spans="2:13" x14ac:dyDescent="0.2">
      <c r="I1" s="34"/>
    </row>
    <row r="2" spans="2:13" ht="15" x14ac:dyDescent="0.2">
      <c r="B2" s="4" t="s">
        <v>79</v>
      </c>
      <c r="C2" s="35"/>
      <c r="D2" s="35"/>
      <c r="E2" s="35"/>
      <c r="F2" s="35"/>
      <c r="G2" s="36"/>
      <c r="H2" s="36"/>
      <c r="I2" s="37"/>
      <c r="J2" s="35"/>
      <c r="K2" s="35"/>
    </row>
    <row r="3" spans="2:13" ht="15" x14ac:dyDescent="0.2">
      <c r="B3" s="4" t="str">
        <f>'נספח 1'!B6</f>
        <v>קרן מקפת מרכז לפנסיה ותגמולים אגודה שיתופית בע"מ (בניהול מיוחד)</v>
      </c>
      <c r="C3" s="35"/>
      <c r="D3" s="35"/>
      <c r="E3" s="35"/>
      <c r="F3" s="35"/>
      <c r="G3" s="38"/>
      <c r="H3" s="36"/>
      <c r="I3" s="37"/>
      <c r="J3" s="35"/>
      <c r="K3" s="35"/>
    </row>
    <row r="4" spans="2:13" ht="15" x14ac:dyDescent="0.2">
      <c r="B4" s="4" t="str">
        <f>'נספח 1'!B7</f>
        <v>מספר אישור: 313</v>
      </c>
      <c r="C4" s="35"/>
      <c r="D4" s="35"/>
      <c r="E4" s="35"/>
      <c r="F4" s="35"/>
      <c r="G4" s="38"/>
      <c r="H4" s="36"/>
      <c r="I4" s="37"/>
      <c r="J4" s="35"/>
      <c r="K4" s="35"/>
    </row>
    <row r="5" spans="2:13" ht="15" x14ac:dyDescent="0.2">
      <c r="B5" s="39"/>
      <c r="I5" s="34"/>
    </row>
    <row r="6" spans="2:13" ht="51" x14ac:dyDescent="0.2">
      <c r="B6" s="40" t="s">
        <v>17</v>
      </c>
      <c r="C6" s="40" t="s">
        <v>18</v>
      </c>
      <c r="D6" s="40" t="s">
        <v>19</v>
      </c>
      <c r="E6" s="40" t="s">
        <v>20</v>
      </c>
      <c r="F6" s="40" t="s">
        <v>21</v>
      </c>
      <c r="G6" s="40" t="s">
        <v>22</v>
      </c>
      <c r="H6" s="40" t="s">
        <v>23</v>
      </c>
      <c r="I6" s="41" t="s">
        <v>24</v>
      </c>
      <c r="J6" s="40" t="s">
        <v>25</v>
      </c>
      <c r="K6" s="40" t="s">
        <v>26</v>
      </c>
    </row>
    <row r="7" spans="2:13" ht="15" x14ac:dyDescent="0.25">
      <c r="B7" s="69" t="s">
        <v>48</v>
      </c>
      <c r="C7" s="70"/>
      <c r="D7" s="70"/>
      <c r="E7" s="70"/>
      <c r="F7" s="70"/>
      <c r="G7" s="70"/>
      <c r="H7" s="70"/>
      <c r="I7" s="71"/>
      <c r="J7" s="72"/>
      <c r="K7" s="71"/>
    </row>
    <row r="8" spans="2:13" ht="15" x14ac:dyDescent="0.25">
      <c r="B8" s="73" t="s">
        <v>27</v>
      </c>
      <c r="C8" s="70"/>
      <c r="D8" s="70"/>
      <c r="E8" s="70"/>
      <c r="F8" s="70"/>
      <c r="G8" s="70"/>
      <c r="H8" s="70"/>
      <c r="I8" s="71"/>
      <c r="J8" s="72"/>
      <c r="K8" s="71"/>
    </row>
    <row r="9" spans="2:13" ht="15" x14ac:dyDescent="0.25">
      <c r="B9" s="74" t="s">
        <v>28</v>
      </c>
      <c r="C9" s="70"/>
      <c r="D9" s="70"/>
      <c r="E9" s="70"/>
      <c r="F9" s="70"/>
      <c r="G9" s="70"/>
      <c r="H9" s="70"/>
      <c r="I9" s="71"/>
      <c r="J9" s="72"/>
      <c r="K9" s="71"/>
    </row>
    <row r="10" spans="2:13" ht="15" x14ac:dyDescent="0.25">
      <c r="B10" s="74" t="s">
        <v>49</v>
      </c>
      <c r="C10" s="75"/>
      <c r="D10" s="75"/>
      <c r="E10" s="75"/>
      <c r="F10" s="76"/>
      <c r="G10" s="77"/>
      <c r="H10" s="76"/>
      <c r="I10" s="71"/>
      <c r="J10" s="78"/>
      <c r="K10" s="71"/>
    </row>
    <row r="11" spans="2:13" ht="15" x14ac:dyDescent="0.25">
      <c r="B11" s="74" t="s">
        <v>50</v>
      </c>
      <c r="C11" s="70"/>
      <c r="D11" s="70"/>
      <c r="E11" s="70"/>
      <c r="F11" s="70"/>
      <c r="G11" s="70"/>
      <c r="H11" s="70"/>
      <c r="I11" s="79"/>
      <c r="J11" s="80"/>
      <c r="K11" s="81"/>
    </row>
    <row r="12" spans="2:13" ht="15" x14ac:dyDescent="0.25">
      <c r="B12" s="82" t="s">
        <v>51</v>
      </c>
      <c r="C12" s="84">
        <v>6254</v>
      </c>
      <c r="D12" s="70"/>
      <c r="E12" s="70"/>
      <c r="F12" s="70"/>
      <c r="G12" s="70"/>
      <c r="H12" s="70"/>
      <c r="I12" s="83">
        <v>0</v>
      </c>
      <c r="J12" s="93">
        <v>32439.00981</v>
      </c>
      <c r="K12" s="93">
        <f>VLOOKUP(C12,'[1]לא סחיר - מניות'!$C$13:$M$67,11,0)</f>
        <v>0.06</v>
      </c>
    </row>
    <row r="13" spans="2:13" ht="15" x14ac:dyDescent="0.25">
      <c r="B13" s="82" t="s">
        <v>52</v>
      </c>
      <c r="C13" s="84">
        <v>6387</v>
      </c>
      <c r="D13" s="70"/>
      <c r="E13" s="70"/>
      <c r="F13" s="70"/>
      <c r="G13" s="70"/>
      <c r="H13" s="70"/>
      <c r="I13" s="83">
        <v>0</v>
      </c>
      <c r="J13" s="93">
        <v>28883.263199999998</v>
      </c>
      <c r="K13" s="93">
        <f>VLOOKUP(C13,'[1]לא סחיר - מניות'!$C$13:$M$67,11,0)</f>
        <v>0.05</v>
      </c>
      <c r="L13" s="112"/>
      <c r="M13" s="112"/>
    </row>
    <row r="14" spans="2:13" ht="15" x14ac:dyDescent="0.25">
      <c r="B14" s="82" t="s">
        <v>67</v>
      </c>
      <c r="C14" s="84">
        <v>45161</v>
      </c>
      <c r="D14" s="70"/>
      <c r="E14" s="75"/>
      <c r="F14" s="76"/>
      <c r="G14" s="77"/>
      <c r="H14" s="76"/>
      <c r="I14" s="83">
        <v>100</v>
      </c>
      <c r="J14" s="93">
        <v>1.0000000000000001E-5</v>
      </c>
      <c r="K14" s="93">
        <f>VLOOKUP(C14,'[1]לא סחיר - מניות'!$C$13:$M$67,11,0)</f>
        <v>0</v>
      </c>
      <c r="L14" s="112"/>
      <c r="M14" s="112"/>
    </row>
    <row r="15" spans="2:13" ht="15" x14ac:dyDescent="0.25">
      <c r="B15" s="82" t="s">
        <v>53</v>
      </c>
      <c r="C15" s="84">
        <v>36483</v>
      </c>
      <c r="D15" s="70"/>
      <c r="E15" s="57"/>
      <c r="F15" s="57"/>
      <c r="G15" s="57"/>
      <c r="H15" s="57"/>
      <c r="I15" s="83">
        <v>0</v>
      </c>
      <c r="J15" s="93">
        <v>55289.162499999999</v>
      </c>
      <c r="K15" s="93">
        <f>VLOOKUP(C15,'[1]לא סחיר - מניות'!$C$13:$M$67,11,0)</f>
        <v>0.1</v>
      </c>
      <c r="L15" s="112"/>
      <c r="M15" s="112"/>
    </row>
    <row r="16" spans="2:13" s="112" customFormat="1" ht="15" x14ac:dyDescent="0.25">
      <c r="B16" s="113" t="s">
        <v>84</v>
      </c>
      <c r="C16" s="84">
        <v>51078</v>
      </c>
      <c r="D16" s="70"/>
      <c r="E16" s="57"/>
      <c r="F16" s="57"/>
      <c r="G16" s="57"/>
      <c r="H16" s="57"/>
      <c r="I16" s="83"/>
      <c r="J16" s="88">
        <f>68826862.62/1000</f>
        <v>68826.86262</v>
      </c>
      <c r="K16" s="93">
        <f>VLOOKUP(C16,'[1]לא סחיר - מניות'!$C$13:$M$67,11,0)</f>
        <v>0.12</v>
      </c>
    </row>
    <row r="17" spans="2:13" ht="15" x14ac:dyDescent="0.25">
      <c r="B17" s="82" t="s">
        <v>54</v>
      </c>
      <c r="C17" s="75">
        <v>60413309</v>
      </c>
      <c r="D17" s="70"/>
      <c r="E17" s="57"/>
      <c r="F17" s="57"/>
      <c r="G17" s="57"/>
      <c r="H17" s="57"/>
      <c r="I17" s="83">
        <v>0</v>
      </c>
      <c r="J17" s="93">
        <v>180.93942000000001</v>
      </c>
      <c r="K17" s="93">
        <f>VLOOKUP(C17,'[1]לא סחיר - מניות'!$C$13:$M$67,11,0)</f>
        <v>0</v>
      </c>
      <c r="L17" s="112"/>
      <c r="M17" s="112"/>
    </row>
    <row r="18" spans="2:13" ht="15" x14ac:dyDescent="0.25">
      <c r="B18" s="57" t="s">
        <v>55</v>
      </c>
      <c r="C18" s="75">
        <v>61001889</v>
      </c>
      <c r="D18" s="70"/>
      <c r="E18" s="57"/>
      <c r="F18" s="57"/>
      <c r="G18" s="57"/>
      <c r="H18" s="57"/>
      <c r="I18" s="83">
        <v>0</v>
      </c>
      <c r="J18" s="93">
        <v>3809.28604</v>
      </c>
      <c r="K18" s="93">
        <f>VLOOKUP(C18,'[1]לא סחיר - מניות'!$C$13:$M$67,11,0)</f>
        <v>0.01</v>
      </c>
      <c r="L18" s="112"/>
      <c r="M18" s="112"/>
    </row>
    <row r="19" spans="2:13" ht="15" x14ac:dyDescent="0.25">
      <c r="B19" s="57" t="s">
        <v>56</v>
      </c>
      <c r="C19" s="75">
        <v>61001897</v>
      </c>
      <c r="D19" s="70"/>
      <c r="E19" s="57"/>
      <c r="F19" s="57"/>
      <c r="G19" s="57"/>
      <c r="H19" s="57"/>
      <c r="I19" s="83">
        <v>0</v>
      </c>
      <c r="J19" s="93">
        <v>8835.1700299999993</v>
      </c>
      <c r="K19" s="93">
        <f>VLOOKUP(C19,'[1]לא סחיר - מניות'!$C$13:$M$67,11,0)</f>
        <v>0.02</v>
      </c>
      <c r="L19" s="112"/>
      <c r="M19" s="112"/>
    </row>
    <row r="20" spans="2:13" ht="15" x14ac:dyDescent="0.25">
      <c r="B20" s="57" t="s">
        <v>57</v>
      </c>
      <c r="C20" s="75">
        <v>61001905</v>
      </c>
      <c r="D20" s="70"/>
      <c r="E20" s="57"/>
      <c r="F20" s="57"/>
      <c r="G20" s="57"/>
      <c r="H20" s="57"/>
      <c r="I20" s="83">
        <v>0</v>
      </c>
      <c r="J20" s="93">
        <v>19238.092960000002</v>
      </c>
      <c r="K20" s="93">
        <f>VLOOKUP(C20,'[1]לא סחיר - מניות'!$C$13:$M$67,11,0)</f>
        <v>0.03</v>
      </c>
      <c r="L20" s="112"/>
      <c r="M20" s="112"/>
    </row>
    <row r="21" spans="2:13" ht="15" x14ac:dyDescent="0.25">
      <c r="B21" s="57" t="s">
        <v>58</v>
      </c>
      <c r="C21" s="75">
        <v>60374576</v>
      </c>
      <c r="D21" s="70"/>
      <c r="E21" s="57"/>
      <c r="F21" s="57"/>
      <c r="G21" s="57"/>
      <c r="H21" s="57"/>
      <c r="I21" s="83">
        <v>0</v>
      </c>
      <c r="J21" s="93">
        <v>442.23275000000001</v>
      </c>
      <c r="K21" s="93">
        <f>VLOOKUP(C21,'[1]לא סחיר - מניות'!$C$13:$M$67,11,0)</f>
        <v>0.01</v>
      </c>
      <c r="L21" s="112"/>
      <c r="M21" s="112"/>
    </row>
    <row r="22" spans="2:13" ht="15" x14ac:dyDescent="0.25">
      <c r="B22" s="57" t="s">
        <v>59</v>
      </c>
      <c r="C22" s="75">
        <v>60374550</v>
      </c>
      <c r="D22" s="70"/>
      <c r="E22" s="57"/>
      <c r="F22" s="57"/>
      <c r="G22" s="57"/>
      <c r="H22" s="57"/>
      <c r="I22" s="83">
        <v>0</v>
      </c>
      <c r="J22" s="93">
        <v>11506.052659999999</v>
      </c>
      <c r="K22" s="93">
        <f>VLOOKUP(C22,'[1]לא סחיר - מניות'!$C$13:$M$67,11,0)</f>
        <v>0.02</v>
      </c>
      <c r="L22" s="112"/>
      <c r="M22" s="112"/>
    </row>
    <row r="23" spans="2:13" ht="15" x14ac:dyDescent="0.25">
      <c r="B23" s="57" t="s">
        <v>60</v>
      </c>
      <c r="C23" s="75">
        <v>60413333</v>
      </c>
      <c r="D23" s="70"/>
      <c r="E23" s="57"/>
      <c r="F23" s="57"/>
      <c r="G23" s="57"/>
      <c r="H23" s="57"/>
      <c r="I23" s="83">
        <v>0</v>
      </c>
      <c r="J23" s="93">
        <v>7001.9516100000001</v>
      </c>
      <c r="K23" s="93">
        <f>VLOOKUP(C23,'[1]לא סחיר - מניות'!$C$13:$M$67,11,0)</f>
        <v>0.01</v>
      </c>
      <c r="L23" s="112"/>
      <c r="M23" s="112"/>
    </row>
    <row r="24" spans="2:13" ht="15" x14ac:dyDescent="0.25">
      <c r="B24" s="57" t="s">
        <v>61</v>
      </c>
      <c r="C24" s="75">
        <v>60413325</v>
      </c>
      <c r="D24" s="70"/>
      <c r="E24" s="57"/>
      <c r="F24" s="57"/>
      <c r="G24" s="57"/>
      <c r="H24" s="57"/>
      <c r="I24" s="83">
        <v>0</v>
      </c>
      <c r="J24" s="93">
        <v>1348.9766399999999</v>
      </c>
      <c r="K24" s="93">
        <f>VLOOKUP(C24,'[1]לא סחיר - מניות'!$C$13:$M$67,11,0)</f>
        <v>0</v>
      </c>
      <c r="L24" s="112"/>
      <c r="M24" s="112"/>
    </row>
    <row r="25" spans="2:13" ht="15" x14ac:dyDescent="0.25">
      <c r="B25" s="57" t="s">
        <v>62</v>
      </c>
      <c r="C25" s="75">
        <v>60380565</v>
      </c>
      <c r="D25" s="70"/>
      <c r="E25" s="57"/>
      <c r="F25" s="57"/>
      <c r="G25" s="57"/>
      <c r="H25" s="57"/>
      <c r="I25" s="83">
        <v>0</v>
      </c>
      <c r="J25" s="93">
        <v>3294.22964</v>
      </c>
      <c r="K25" s="93">
        <f>VLOOKUP(C25,'[1]לא סחיר - מניות'!$C$13:$M$67,11,0)</f>
        <v>0.01</v>
      </c>
      <c r="L25" s="112"/>
      <c r="M25" s="112"/>
    </row>
    <row r="26" spans="2:13" ht="15" x14ac:dyDescent="0.25">
      <c r="B26" s="57" t="s">
        <v>63</v>
      </c>
      <c r="C26" s="75">
        <v>60380573</v>
      </c>
      <c r="D26" s="70"/>
      <c r="E26" s="57"/>
      <c r="F26" s="57"/>
      <c r="G26" s="57"/>
      <c r="H26" s="57"/>
      <c r="I26" s="83">
        <v>0</v>
      </c>
      <c r="J26" s="93">
        <v>9044.0933000000005</v>
      </c>
      <c r="K26" s="93">
        <f>VLOOKUP(C26,'[1]לא סחיר - מניות'!$C$13:$M$67,11,0)</f>
        <v>0.02</v>
      </c>
      <c r="L26" s="112"/>
      <c r="M26" s="112"/>
    </row>
    <row r="27" spans="2:13" ht="15" x14ac:dyDescent="0.25">
      <c r="B27" s="57" t="s">
        <v>64</v>
      </c>
      <c r="C27" s="75">
        <v>60418993</v>
      </c>
      <c r="D27" s="70"/>
      <c r="E27" s="57"/>
      <c r="F27" s="57"/>
      <c r="G27" s="57"/>
      <c r="H27" s="57"/>
      <c r="I27" s="83">
        <v>0</v>
      </c>
      <c r="J27" s="93">
        <v>41070.838859999996</v>
      </c>
      <c r="K27" s="93">
        <f>VLOOKUP(C27,'[1]לא סחיר - מניות'!$C$13:$M$67,11,0)</f>
        <v>7.0000000000000007E-2</v>
      </c>
      <c r="L27" s="112"/>
      <c r="M27" s="112"/>
    </row>
    <row r="28" spans="2:13" ht="15" x14ac:dyDescent="0.25">
      <c r="B28" s="57" t="s">
        <v>87</v>
      </c>
      <c r="C28" s="75">
        <v>62008651</v>
      </c>
      <c r="D28" s="70"/>
      <c r="E28" s="57"/>
      <c r="F28" s="57"/>
      <c r="G28" s="57"/>
      <c r="H28" s="57"/>
      <c r="I28" s="83">
        <v>0</v>
      </c>
      <c r="J28" s="93">
        <f>7256529.05/1000</f>
        <v>7256.5290500000001</v>
      </c>
      <c r="K28" s="93">
        <f>VLOOKUP(C28,'[1]לא סחיר - מניות'!$C$13:$M$67,11,0)</f>
        <v>0.01</v>
      </c>
      <c r="L28" s="112"/>
      <c r="M28" s="112"/>
    </row>
    <row r="29" spans="2:13" ht="15" x14ac:dyDescent="0.25">
      <c r="B29" s="57" t="s">
        <v>65</v>
      </c>
      <c r="C29" s="75">
        <v>60409380</v>
      </c>
      <c r="D29" s="70"/>
      <c r="E29" s="57"/>
      <c r="F29" s="57"/>
      <c r="G29" s="57"/>
      <c r="H29" s="57"/>
      <c r="I29" s="83">
        <v>0</v>
      </c>
      <c r="J29" s="93">
        <v>10580.765170000001</v>
      </c>
      <c r="K29" s="93">
        <f>VLOOKUP(C29,'[1]לא סחיר - מניות'!$C$13:$M$67,11,0)</f>
        <v>0.02</v>
      </c>
      <c r="L29" s="112"/>
      <c r="M29" s="112"/>
    </row>
    <row r="30" spans="2:13" ht="15" x14ac:dyDescent="0.25">
      <c r="B30" s="57" t="s">
        <v>66</v>
      </c>
      <c r="C30" s="75">
        <v>60418985</v>
      </c>
      <c r="D30" s="70"/>
      <c r="E30" s="57"/>
      <c r="F30" s="57"/>
      <c r="G30" s="57"/>
      <c r="H30" s="57"/>
      <c r="I30" s="83">
        <v>0</v>
      </c>
      <c r="J30" s="93">
        <v>22134.548609999998</v>
      </c>
      <c r="K30" s="93">
        <f>VLOOKUP(C30,'[1]לא סחיר - מניות'!$C$13:$M$67,11,0)</f>
        <v>0.04</v>
      </c>
      <c r="L30" s="112"/>
      <c r="M30" s="112"/>
    </row>
    <row r="31" spans="2:13" ht="15" x14ac:dyDescent="0.25">
      <c r="B31" s="57" t="s">
        <v>68</v>
      </c>
      <c r="C31" s="75">
        <v>7894564</v>
      </c>
      <c r="D31" s="70"/>
      <c r="E31" s="57"/>
      <c r="F31" s="57"/>
      <c r="G31" s="57"/>
      <c r="H31" s="57"/>
      <c r="I31" s="83">
        <v>0</v>
      </c>
      <c r="J31" s="93">
        <v>8.9999999999999992E-5</v>
      </c>
      <c r="K31" s="93"/>
      <c r="L31" s="112"/>
      <c r="M31" s="112"/>
    </row>
    <row r="32" spans="2:13" ht="15" x14ac:dyDescent="0.25">
      <c r="B32" s="57" t="s">
        <v>69</v>
      </c>
      <c r="C32" s="75">
        <v>7894562</v>
      </c>
      <c r="D32" s="70"/>
      <c r="E32" s="57"/>
      <c r="F32" s="57"/>
      <c r="G32" s="57"/>
      <c r="H32" s="57"/>
      <c r="I32" s="83">
        <v>0</v>
      </c>
      <c r="J32" s="93">
        <v>1.4999999999999999E-4</v>
      </c>
      <c r="K32" s="93"/>
      <c r="L32" s="112"/>
      <c r="M32" s="112"/>
    </row>
    <row r="33" spans="2:13" ht="15" x14ac:dyDescent="0.25">
      <c r="B33" s="57" t="s">
        <v>88</v>
      </c>
      <c r="C33" s="75">
        <v>7894578</v>
      </c>
      <c r="D33" s="70"/>
      <c r="E33" s="57"/>
      <c r="F33" s="57"/>
      <c r="G33" s="57"/>
      <c r="H33" s="57"/>
      <c r="I33" s="83">
        <v>0</v>
      </c>
      <c r="J33" s="93">
        <f>36276092.73/1000</f>
        <v>36276.092729999997</v>
      </c>
      <c r="K33" s="93">
        <v>0.06</v>
      </c>
      <c r="L33" s="112"/>
      <c r="M33" s="112"/>
    </row>
    <row r="34" spans="2:13" ht="15" x14ac:dyDescent="0.25">
      <c r="B34" s="57" t="s">
        <v>73</v>
      </c>
      <c r="C34" s="75">
        <v>62001385</v>
      </c>
      <c r="D34" s="70"/>
      <c r="E34" s="57"/>
      <c r="F34" s="57"/>
      <c r="G34" s="57"/>
      <c r="H34" s="57"/>
      <c r="I34" s="83"/>
      <c r="J34" s="93">
        <v>33044.082089999996</v>
      </c>
      <c r="K34" s="93">
        <v>0.05</v>
      </c>
      <c r="L34" s="112"/>
      <c r="M34" s="112"/>
    </row>
    <row r="35" spans="2:13" ht="15" x14ac:dyDescent="0.25">
      <c r="B35" s="57" t="s">
        <v>74</v>
      </c>
      <c r="C35" s="75">
        <v>62003365</v>
      </c>
      <c r="D35" s="70"/>
      <c r="E35" s="57"/>
      <c r="F35" s="57"/>
      <c r="G35" s="57"/>
      <c r="H35" s="57"/>
      <c r="I35" s="83"/>
      <c r="J35" s="93">
        <v>22735.861489999999</v>
      </c>
      <c r="K35" s="93">
        <v>0.04</v>
      </c>
      <c r="L35" s="112"/>
      <c r="M35" s="112"/>
    </row>
    <row r="36" spans="2:13" ht="15" x14ac:dyDescent="0.25">
      <c r="B36" s="57" t="s">
        <v>75</v>
      </c>
      <c r="C36" s="75">
        <v>62004471</v>
      </c>
      <c r="D36" s="70"/>
      <c r="E36" s="57"/>
      <c r="F36" s="57"/>
      <c r="G36" s="57"/>
      <c r="H36" s="57"/>
      <c r="I36" s="83"/>
      <c r="J36" s="93">
        <v>830.62629000000004</v>
      </c>
      <c r="K36" s="93"/>
      <c r="L36" s="112"/>
      <c r="M36" s="112"/>
    </row>
    <row r="37" spans="2:13" ht="15" x14ac:dyDescent="0.25">
      <c r="B37" s="57" t="s">
        <v>76</v>
      </c>
      <c r="C37" s="75">
        <v>62004300</v>
      </c>
      <c r="D37" s="70"/>
      <c r="E37" s="57"/>
      <c r="F37" s="57"/>
      <c r="G37" s="57"/>
      <c r="H37" s="57"/>
      <c r="I37" s="83"/>
      <c r="J37" s="93">
        <v>6581.8565399999998</v>
      </c>
      <c r="K37" s="93">
        <v>0.01</v>
      </c>
      <c r="L37" s="112"/>
      <c r="M37" s="112"/>
    </row>
    <row r="38" spans="2:13" ht="15" x14ac:dyDescent="0.25">
      <c r="B38" s="57" t="s">
        <v>77</v>
      </c>
      <c r="C38" s="75">
        <v>62004328</v>
      </c>
      <c r="D38" s="70"/>
      <c r="E38" s="57"/>
      <c r="F38" s="57"/>
      <c r="G38" s="57"/>
      <c r="H38" s="57"/>
      <c r="I38" s="83"/>
      <c r="J38" s="93">
        <v>17080.865829999999</v>
      </c>
      <c r="K38" s="93">
        <v>0.03</v>
      </c>
      <c r="L38" s="112"/>
      <c r="M38" s="112"/>
    </row>
    <row r="39" spans="2:13" s="112" customFormat="1" ht="15" x14ac:dyDescent="0.25">
      <c r="B39" s="87" t="s">
        <v>85</v>
      </c>
      <c r="C39" s="75">
        <v>62008610</v>
      </c>
      <c r="D39" s="70"/>
      <c r="E39" s="57"/>
      <c r="F39" s="57"/>
      <c r="G39" s="57"/>
      <c r="H39" s="57"/>
      <c r="I39" s="83"/>
      <c r="J39" s="88">
        <f>33736216.48/1000</f>
        <v>33736.216479999995</v>
      </c>
      <c r="K39" s="93">
        <v>0.06</v>
      </c>
    </row>
    <row r="40" spans="2:13" s="112" customFormat="1" ht="15" x14ac:dyDescent="0.25">
      <c r="B40" s="87" t="s">
        <v>86</v>
      </c>
      <c r="C40" s="75">
        <v>62009980</v>
      </c>
      <c r="D40" s="70"/>
      <c r="E40" s="57"/>
      <c r="F40" s="57"/>
      <c r="G40" s="57"/>
      <c r="H40" s="57"/>
      <c r="I40" s="83"/>
      <c r="J40" s="88">
        <f>78827941.66/1000</f>
        <v>78827.941659999997</v>
      </c>
      <c r="K40" s="93">
        <v>0.14000000000000001</v>
      </c>
    </row>
    <row r="41" spans="2:13" ht="18" x14ac:dyDescent="0.25">
      <c r="B41" s="90" t="s">
        <v>72</v>
      </c>
      <c r="C41" s="57"/>
      <c r="D41" s="57"/>
      <c r="E41" s="57"/>
      <c r="F41" s="57"/>
      <c r="G41" s="57"/>
      <c r="H41" s="57"/>
      <c r="I41" s="91"/>
      <c r="J41" s="92">
        <f>SUM(J12:J40)</f>
        <v>560295.54822999996</v>
      </c>
      <c r="K41" s="92">
        <f>SUM(K12:K40)</f>
        <v>0.99000000000000032</v>
      </c>
    </row>
    <row r="42" spans="2:13" ht="18" x14ac:dyDescent="0.25">
      <c r="I42" s="68"/>
      <c r="J42" s="85"/>
      <c r="K42" s="85"/>
    </row>
    <row r="43" spans="2:13" ht="18" x14ac:dyDescent="0.25">
      <c r="I43" s="68"/>
      <c r="J43" s="68"/>
      <c r="K43" s="68"/>
    </row>
    <row r="44" spans="2:13" ht="18" x14ac:dyDescent="0.25">
      <c r="I44" s="68"/>
      <c r="J44" s="68"/>
      <c r="K44" s="68"/>
    </row>
    <row r="45" spans="2:13" ht="18" x14ac:dyDescent="0.25">
      <c r="I45" s="68"/>
      <c r="J45" s="68"/>
      <c r="K45" s="68"/>
    </row>
    <row r="46" spans="2:13" ht="18" x14ac:dyDescent="0.25">
      <c r="I46" s="68"/>
      <c r="J46" s="68"/>
      <c r="K46" s="68"/>
    </row>
    <row r="47" spans="2:13" ht="18" x14ac:dyDescent="0.25">
      <c r="I47" s="68"/>
      <c r="J47" s="68"/>
      <c r="K47" s="68"/>
    </row>
    <row r="48" spans="2:13" ht="18" x14ac:dyDescent="0.25">
      <c r="I48" s="68"/>
      <c r="J48" s="68"/>
      <c r="K48" s="68"/>
    </row>
    <row r="49" spans="9:11" ht="18" x14ac:dyDescent="0.25">
      <c r="I49" s="68"/>
      <c r="J49" s="68"/>
      <c r="K49" s="68"/>
    </row>
    <row r="50" spans="9:11" ht="18" x14ac:dyDescent="0.25">
      <c r="I50" s="68"/>
      <c r="J50" s="68"/>
      <c r="K50" s="68"/>
    </row>
    <row r="51" spans="9:11" ht="18" x14ac:dyDescent="0.25">
      <c r="I51" s="68"/>
      <c r="J51" s="68"/>
      <c r="K51" s="68"/>
    </row>
    <row r="52" spans="9:11" ht="18" x14ac:dyDescent="0.25">
      <c r="I52" s="68"/>
      <c r="J52" s="68"/>
      <c r="K52" s="68"/>
    </row>
    <row r="53" spans="9:11" ht="18" x14ac:dyDescent="0.25">
      <c r="I53" s="68"/>
      <c r="J53" s="68"/>
      <c r="K53" s="68"/>
    </row>
    <row r="54" spans="9:11" ht="18" x14ac:dyDescent="0.25">
      <c r="I54" s="68"/>
      <c r="J54" s="68"/>
      <c r="K54" s="68"/>
    </row>
    <row r="55" spans="9:11" ht="18" x14ac:dyDescent="0.25">
      <c r="I55" s="68"/>
      <c r="J55" s="68"/>
      <c r="K55" s="68"/>
    </row>
    <row r="56" spans="9:11" ht="18" x14ac:dyDescent="0.25">
      <c r="I56" s="68"/>
      <c r="J56" s="68"/>
      <c r="K56" s="68"/>
    </row>
    <row r="57" spans="9:11" ht="18" x14ac:dyDescent="0.25">
      <c r="I57" s="68"/>
      <c r="J57" s="68"/>
      <c r="K57" s="68"/>
    </row>
    <row r="58" spans="9:11" ht="18" x14ac:dyDescent="0.25">
      <c r="I58" s="68"/>
      <c r="J58" s="68"/>
      <c r="K58" s="68"/>
    </row>
    <row r="59" spans="9:11" ht="18" x14ac:dyDescent="0.25">
      <c r="I59" s="68"/>
      <c r="J59" s="68"/>
      <c r="K59" s="68"/>
    </row>
    <row r="60" spans="9:11" ht="18" x14ac:dyDescent="0.25">
      <c r="I60" s="68"/>
      <c r="J60" s="68"/>
      <c r="K60" s="68"/>
    </row>
    <row r="61" spans="9:11" ht="18" x14ac:dyDescent="0.25">
      <c r="I61" s="68"/>
      <c r="J61" s="68"/>
      <c r="K61" s="68"/>
    </row>
    <row r="62" spans="9:11" ht="18" x14ac:dyDescent="0.25">
      <c r="I62" s="68"/>
      <c r="J62" s="68"/>
      <c r="K62" s="68"/>
    </row>
    <row r="63" spans="9:11" ht="18" x14ac:dyDescent="0.25">
      <c r="I63" s="68"/>
      <c r="J63" s="68"/>
      <c r="K63" s="68"/>
    </row>
    <row r="64" spans="9:11" ht="18" x14ac:dyDescent="0.25">
      <c r="I64" s="68"/>
      <c r="J64" s="68"/>
      <c r="K64" s="68"/>
    </row>
    <row r="65" spans="9:11" ht="18" x14ac:dyDescent="0.25">
      <c r="I65" s="68"/>
      <c r="J65" s="68"/>
      <c r="K65" s="68"/>
    </row>
    <row r="66" spans="9:11" ht="18" x14ac:dyDescent="0.25">
      <c r="I66" s="68"/>
      <c r="J66" s="68"/>
      <c r="K66" s="68"/>
    </row>
    <row r="67" spans="9:11" ht="18" x14ac:dyDescent="0.25">
      <c r="I67" s="68"/>
      <c r="J67" s="68"/>
      <c r="K67" s="68"/>
    </row>
    <row r="68" spans="9:11" ht="18" x14ac:dyDescent="0.25">
      <c r="I68" s="68"/>
      <c r="J68" s="68"/>
      <c r="K68" s="68"/>
    </row>
    <row r="69" spans="9:11" ht="18" x14ac:dyDescent="0.25">
      <c r="I69" s="68"/>
      <c r="J69" s="68"/>
      <c r="K69" s="68"/>
    </row>
    <row r="70" spans="9:11" ht="18" x14ac:dyDescent="0.25">
      <c r="I70" s="68"/>
      <c r="J70" s="68"/>
      <c r="K70" s="68"/>
    </row>
    <row r="71" spans="9:11" ht="18" x14ac:dyDescent="0.25">
      <c r="I71" s="68"/>
      <c r="K71" s="68"/>
    </row>
    <row r="72" spans="9:11" ht="18" x14ac:dyDescent="0.25">
      <c r="I72" s="68"/>
      <c r="K72" s="68"/>
    </row>
    <row r="73" spans="9:11" ht="18" x14ac:dyDescent="0.25">
      <c r="I73" s="68"/>
      <c r="K73" s="68"/>
    </row>
    <row r="74" spans="9:11" ht="18" x14ac:dyDescent="0.25">
      <c r="I74" s="68"/>
      <c r="K74" s="68"/>
    </row>
    <row r="75" spans="9:11" ht="18" x14ac:dyDescent="0.25">
      <c r="I75" s="68"/>
      <c r="K75" s="68"/>
    </row>
    <row r="76" spans="9:11" ht="18" x14ac:dyDescent="0.25">
      <c r="I76" s="68"/>
      <c r="K76" s="68"/>
    </row>
    <row r="77" spans="9:11" ht="18" x14ac:dyDescent="0.25">
      <c r="I77" s="68"/>
      <c r="K77" s="68"/>
    </row>
    <row r="78" spans="9:11" ht="18" x14ac:dyDescent="0.25">
      <c r="I78" s="68"/>
      <c r="K78" s="68"/>
    </row>
    <row r="79" spans="9:11" ht="18" x14ac:dyDescent="0.25">
      <c r="I79" s="68"/>
      <c r="K79" s="68"/>
    </row>
    <row r="80" spans="9:11" ht="18" x14ac:dyDescent="0.25">
      <c r="I80" s="68"/>
      <c r="K80" s="68"/>
    </row>
    <row r="81" spans="9:11" ht="18" x14ac:dyDescent="0.25">
      <c r="I81" s="68"/>
      <c r="K81" s="68"/>
    </row>
    <row r="82" spans="9:11" ht="18" x14ac:dyDescent="0.25">
      <c r="I82" s="68"/>
      <c r="K82" s="68"/>
    </row>
    <row r="83" spans="9:11" ht="18" x14ac:dyDescent="0.25">
      <c r="I83" s="68"/>
      <c r="K83" s="68"/>
    </row>
    <row r="84" spans="9:11" ht="18" x14ac:dyDescent="0.25">
      <c r="I84" s="68"/>
      <c r="K84" s="68"/>
    </row>
    <row r="85" spans="9:11" ht="18" x14ac:dyDescent="0.25">
      <c r="I85" s="68"/>
      <c r="K85" s="68"/>
    </row>
    <row r="86" spans="9:11" ht="18" x14ac:dyDescent="0.25">
      <c r="I86" s="68"/>
      <c r="K86" s="68"/>
    </row>
    <row r="87" spans="9:11" ht="18" x14ac:dyDescent="0.25">
      <c r="I87" s="68"/>
      <c r="K87" s="68"/>
    </row>
    <row r="88" spans="9:11" ht="18" x14ac:dyDescent="0.25">
      <c r="I88" s="68"/>
      <c r="K88" s="68"/>
    </row>
    <row r="89" spans="9:11" ht="18" x14ac:dyDescent="0.25">
      <c r="I89" s="68"/>
      <c r="K89" s="68"/>
    </row>
    <row r="90" spans="9:11" ht="18" x14ac:dyDescent="0.25">
      <c r="I90" s="68"/>
      <c r="K90" s="68"/>
    </row>
    <row r="91" spans="9:11" ht="18" x14ac:dyDescent="0.25">
      <c r="I91" s="68"/>
      <c r="K91" s="68"/>
    </row>
    <row r="92" spans="9:11" ht="18" x14ac:dyDescent="0.25">
      <c r="I92" s="68"/>
      <c r="K92" s="68"/>
    </row>
    <row r="93" spans="9:11" ht="18" x14ac:dyDescent="0.25">
      <c r="I93" s="68"/>
      <c r="K93" s="68"/>
    </row>
    <row r="94" spans="9:11" ht="18" x14ac:dyDescent="0.25">
      <c r="I94" s="68"/>
      <c r="K94" s="68"/>
    </row>
    <row r="95" spans="9:11" ht="18" x14ac:dyDescent="0.25">
      <c r="I95" s="68"/>
      <c r="K95" s="68"/>
    </row>
    <row r="96" spans="9:11" ht="18" x14ac:dyDescent="0.25">
      <c r="I96" s="68"/>
      <c r="K96" s="68"/>
    </row>
    <row r="97" spans="9:11" ht="18" x14ac:dyDescent="0.25">
      <c r="I97" s="68"/>
      <c r="K97" s="68"/>
    </row>
    <row r="98" spans="9:11" ht="18" x14ac:dyDescent="0.25">
      <c r="I98" s="68"/>
      <c r="K98" s="68"/>
    </row>
    <row r="99" spans="9:11" ht="18" x14ac:dyDescent="0.25">
      <c r="I99" s="68"/>
      <c r="K99" s="68"/>
    </row>
    <row r="100" spans="9:11" ht="18" x14ac:dyDescent="0.25">
      <c r="I100" s="68"/>
      <c r="K100" s="68"/>
    </row>
    <row r="101" spans="9:11" ht="18" x14ac:dyDescent="0.25">
      <c r="I101" s="68"/>
      <c r="K101" s="68"/>
    </row>
    <row r="102" spans="9:11" ht="18" x14ac:dyDescent="0.25">
      <c r="K102" s="6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showGridLines="0" showZeros="0" rightToLeft="1" workbookViewId="0">
      <selection activeCell="A41" sqref="A41"/>
    </sheetView>
  </sheetViews>
  <sheetFormatPr defaultRowHeight="14.25" x14ac:dyDescent="0.2"/>
  <cols>
    <col min="1" max="1" width="22" customWidth="1"/>
    <col min="2" max="2" width="28.75" bestFit="1" customWidth="1"/>
    <col min="3" max="3" width="6.875" bestFit="1" customWidth="1"/>
    <col min="4" max="5" width="8.75" bestFit="1" customWidth="1"/>
  </cols>
  <sheetData>
    <row r="2" spans="2:9" ht="15" x14ac:dyDescent="0.2">
      <c r="B2" s="2" t="s">
        <v>29</v>
      </c>
      <c r="C2" s="50"/>
      <c r="D2" s="3"/>
      <c r="E2" s="3"/>
    </row>
    <row r="3" spans="2:9" ht="15" x14ac:dyDescent="0.2">
      <c r="B3" s="2" t="s">
        <v>80</v>
      </c>
      <c r="C3" s="50"/>
      <c r="D3" s="3"/>
      <c r="E3" s="3"/>
      <c r="F3" s="51"/>
      <c r="G3" s="51"/>
      <c r="H3" s="51"/>
      <c r="I3" s="51"/>
    </row>
    <row r="4" spans="2:9" ht="15" x14ac:dyDescent="0.2">
      <c r="B4" s="4" t="str">
        <f>'נספח 1'!B6</f>
        <v>קרן מקפת מרכז לפנסיה ותגמולים אגודה שיתופית בע"מ (בניהול מיוחד)</v>
      </c>
      <c r="C4" s="50"/>
      <c r="D4" s="3"/>
      <c r="E4" s="3"/>
      <c r="F4" s="51"/>
      <c r="G4" s="51"/>
      <c r="H4" s="51"/>
      <c r="I4" s="51"/>
    </row>
    <row r="5" spans="2:9" ht="15" x14ac:dyDescent="0.2">
      <c r="B5" s="4" t="str">
        <f>'נספח 1'!B7</f>
        <v>מספר אישור: 313</v>
      </c>
      <c r="C5" s="50"/>
      <c r="D5" s="3"/>
      <c r="E5" s="3"/>
      <c r="F5" s="51"/>
      <c r="G5" s="51"/>
      <c r="H5" s="51"/>
      <c r="I5" s="51"/>
    </row>
    <row r="6" spans="2:9" ht="15" x14ac:dyDescent="0.2">
      <c r="B6" s="52"/>
      <c r="C6" s="50"/>
      <c r="D6" s="3"/>
      <c r="E6" s="3"/>
      <c r="F6" s="51"/>
      <c r="G6" s="51"/>
      <c r="H6" s="51"/>
      <c r="I6" s="51"/>
    </row>
    <row r="7" spans="2:9" ht="51" x14ac:dyDescent="0.2">
      <c r="B7" s="53" t="s">
        <v>30</v>
      </c>
      <c r="C7" s="53" t="s">
        <v>18</v>
      </c>
      <c r="D7" s="53" t="s">
        <v>31</v>
      </c>
      <c r="E7" s="53" t="s">
        <v>32</v>
      </c>
    </row>
    <row r="8" spans="2:9" ht="15" x14ac:dyDescent="0.25">
      <c r="B8" s="47"/>
      <c r="C8" s="43"/>
      <c r="D8" s="44"/>
      <c r="E8" s="44"/>
    </row>
    <row r="9" spans="2:9" ht="15" x14ac:dyDescent="0.25">
      <c r="B9" s="42"/>
      <c r="C9" s="43"/>
      <c r="D9" s="44"/>
      <c r="E9" s="44"/>
    </row>
    <row r="10" spans="2:9" ht="15" x14ac:dyDescent="0.25">
      <c r="B10" s="45"/>
      <c r="C10" s="43"/>
      <c r="D10" s="44"/>
      <c r="E10" s="44"/>
    </row>
    <row r="11" spans="2:9" x14ac:dyDescent="0.2">
      <c r="B11" s="46"/>
      <c r="C11" s="30"/>
      <c r="D11" s="31"/>
      <c r="E11" s="31"/>
    </row>
    <row r="12" spans="2:9" ht="15" x14ac:dyDescent="0.25">
      <c r="B12" s="47"/>
      <c r="C12" s="43"/>
      <c r="D12" s="48"/>
      <c r="E12" s="48"/>
    </row>
    <row r="13" spans="2:9" x14ac:dyDescent="0.2">
      <c r="B13" s="30"/>
      <c r="C13" s="54"/>
      <c r="D13" s="44"/>
      <c r="E13" s="44"/>
    </row>
    <row r="14" spans="2:9" ht="15" x14ac:dyDescent="0.25">
      <c r="B14" s="32" t="s">
        <v>16</v>
      </c>
      <c r="C14" s="49"/>
      <c r="D14" s="33"/>
      <c r="E14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showGridLines="0" showZeros="0" rightToLeft="1" workbookViewId="0">
      <selection activeCell="L14" sqref="L14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10.875" bestFit="1" customWidth="1"/>
    <col min="10" max="10" width="11.125" bestFit="1" customWidth="1"/>
  </cols>
  <sheetData>
    <row r="2" spans="1:10" ht="15" x14ac:dyDescent="0.2">
      <c r="A2" s="1"/>
      <c r="B2" s="4" t="s">
        <v>81</v>
      </c>
      <c r="C2" s="35"/>
      <c r="D2" s="35"/>
      <c r="E2" s="55"/>
      <c r="F2" s="35"/>
      <c r="G2" s="36"/>
      <c r="H2" s="35"/>
      <c r="I2" s="50"/>
    </row>
    <row r="3" spans="1:10" ht="15" x14ac:dyDescent="0.2">
      <c r="B3" s="4" t="str">
        <f>'נספח 1'!B6</f>
        <v>קרן מקפת מרכז לפנסיה ותגמולים אגודה שיתופית בע"מ (בניהול מיוחד)</v>
      </c>
      <c r="C3" s="35"/>
      <c r="D3" s="35"/>
      <c r="E3" s="55"/>
      <c r="F3" s="35"/>
      <c r="G3" s="36"/>
      <c r="H3" s="35"/>
      <c r="I3" s="50"/>
    </row>
    <row r="4" spans="1:10" ht="15" x14ac:dyDescent="0.2">
      <c r="B4" s="4" t="str">
        <f>'נספח 1'!B7</f>
        <v>מספר אישור: 313</v>
      </c>
      <c r="C4" s="35"/>
      <c r="D4" s="35"/>
      <c r="E4" s="55"/>
      <c r="F4" s="35"/>
      <c r="G4" s="36"/>
      <c r="H4" s="35"/>
      <c r="I4" s="50"/>
    </row>
    <row r="5" spans="1:10" ht="51" x14ac:dyDescent="0.2">
      <c r="B5" s="53"/>
      <c r="C5" s="53" t="s">
        <v>33</v>
      </c>
      <c r="D5" s="56" t="s">
        <v>34</v>
      </c>
      <c r="E5" s="56" t="s">
        <v>35</v>
      </c>
      <c r="F5" s="56" t="s">
        <v>36</v>
      </c>
      <c r="G5" s="56" t="s">
        <v>37</v>
      </c>
      <c r="H5" s="56" t="s">
        <v>38</v>
      </c>
      <c r="I5" s="56" t="s">
        <v>39</v>
      </c>
    </row>
    <row r="6" spans="1:10" x14ac:dyDescent="0.2">
      <c r="B6" s="57"/>
      <c r="C6" s="57"/>
      <c r="D6" s="53"/>
      <c r="E6" s="53"/>
      <c r="F6" s="53"/>
      <c r="G6" s="53" t="s">
        <v>5</v>
      </c>
      <c r="H6" s="53" t="s">
        <v>5</v>
      </c>
      <c r="I6" s="53" t="s">
        <v>40</v>
      </c>
      <c r="J6" s="112"/>
    </row>
    <row r="7" spans="1:10" ht="21" customHeight="1" x14ac:dyDescent="0.2">
      <c r="B7" s="113" t="s">
        <v>84</v>
      </c>
      <c r="C7" s="84">
        <v>51078</v>
      </c>
      <c r="D7" s="102">
        <v>43255</v>
      </c>
      <c r="E7" s="101"/>
      <c r="F7" s="101"/>
      <c r="G7" s="101"/>
      <c r="H7" s="103"/>
      <c r="I7" s="104">
        <v>63251.845000000001</v>
      </c>
      <c r="J7" s="112"/>
    </row>
    <row r="8" spans="1:10" x14ac:dyDescent="0.2">
      <c r="B8" s="87" t="s">
        <v>85</v>
      </c>
      <c r="C8" s="75">
        <v>62008610</v>
      </c>
      <c r="D8" s="102">
        <v>43334</v>
      </c>
      <c r="E8" s="101"/>
      <c r="F8" s="101"/>
      <c r="G8" s="101"/>
      <c r="H8" s="103"/>
      <c r="I8" s="104">
        <v>33700.539374999993</v>
      </c>
      <c r="J8" s="112"/>
    </row>
    <row r="9" spans="1:10" x14ac:dyDescent="0.2">
      <c r="B9" s="87" t="s">
        <v>86</v>
      </c>
      <c r="C9" s="75">
        <v>62009980</v>
      </c>
      <c r="D9" s="102">
        <v>43418</v>
      </c>
      <c r="E9" s="101"/>
      <c r="F9" s="101"/>
      <c r="G9" s="101"/>
      <c r="H9" s="103"/>
      <c r="I9" s="104">
        <v>77776.341583980015</v>
      </c>
      <c r="J9" s="112"/>
    </row>
    <row r="10" spans="1:10" x14ac:dyDescent="0.2">
      <c r="B10" s="105"/>
      <c r="C10" s="101"/>
      <c r="D10" s="102"/>
      <c r="E10" s="101"/>
      <c r="F10" s="101"/>
      <c r="G10" s="101"/>
      <c r="H10" s="103"/>
      <c r="I10" s="104"/>
      <c r="J10" s="112"/>
    </row>
    <row r="11" spans="1:10" x14ac:dyDescent="0.2">
      <c r="B11" s="106"/>
      <c r="C11" s="100"/>
      <c r="D11" s="107"/>
      <c r="E11" s="100"/>
      <c r="F11" s="100"/>
      <c r="G11" s="100"/>
      <c r="H11" s="108"/>
      <c r="I11" s="104"/>
      <c r="J11" s="112"/>
    </row>
    <row r="12" spans="1:10" x14ac:dyDescent="0.2">
      <c r="B12" s="106"/>
      <c r="C12" s="100"/>
      <c r="D12" s="107"/>
      <c r="E12" s="100"/>
      <c r="F12" s="100"/>
      <c r="G12" s="100"/>
      <c r="H12" s="108"/>
      <c r="I12" s="104"/>
      <c r="J12" s="112"/>
    </row>
    <row r="13" spans="1:10" x14ac:dyDescent="0.2">
      <c r="B13" s="106"/>
      <c r="C13" s="100"/>
      <c r="D13" s="107"/>
      <c r="E13" s="100"/>
      <c r="F13" s="100"/>
      <c r="G13" s="100"/>
      <c r="H13" s="108"/>
      <c r="I13" s="104"/>
    </row>
    <row r="14" spans="1:10" x14ac:dyDescent="0.2">
      <c r="B14" s="106"/>
      <c r="C14" s="100"/>
      <c r="D14" s="107"/>
      <c r="E14" s="100"/>
      <c r="F14" s="100"/>
      <c r="G14" s="100"/>
      <c r="H14" s="108"/>
      <c r="I14" s="104"/>
    </row>
    <row r="15" spans="1:10" x14ac:dyDescent="0.2">
      <c r="B15" s="82"/>
      <c r="C15" s="75"/>
      <c r="D15" s="109"/>
      <c r="E15" s="75"/>
      <c r="F15" s="75"/>
      <c r="G15" s="75"/>
      <c r="H15" s="110"/>
      <c r="I15" s="78"/>
    </row>
    <row r="16" spans="1:10" x14ac:dyDescent="0.2">
      <c r="B16" s="82"/>
      <c r="C16" s="75"/>
      <c r="D16" s="109"/>
      <c r="E16" s="75"/>
      <c r="F16" s="75"/>
      <c r="G16" s="75"/>
      <c r="H16" s="110"/>
      <c r="I16" s="78"/>
    </row>
    <row r="17" spans="2:9" ht="15" x14ac:dyDescent="0.25">
      <c r="B17" s="69"/>
      <c r="C17" s="70"/>
      <c r="D17" s="70"/>
      <c r="E17" s="70"/>
      <c r="F17" s="70"/>
      <c r="G17" s="70"/>
      <c r="H17" s="111"/>
      <c r="I17" s="80"/>
    </row>
    <row r="18" spans="2:9" x14ac:dyDescent="0.2">
      <c r="B18" s="75"/>
      <c r="C18" s="57"/>
      <c r="D18" s="57"/>
      <c r="E18" s="57"/>
      <c r="F18" s="57"/>
      <c r="G18" s="57"/>
      <c r="H18" s="72"/>
      <c r="I18" s="72"/>
    </row>
    <row r="19" spans="2:9" x14ac:dyDescent="0.2">
      <c r="B19" s="75"/>
      <c r="C19" s="57"/>
      <c r="D19" s="57"/>
      <c r="E19" s="57"/>
      <c r="F19" s="57"/>
      <c r="G19" s="57"/>
      <c r="H19" s="72"/>
      <c r="I19" s="72"/>
    </row>
    <row r="20" spans="2:9" ht="15" x14ac:dyDescent="0.25">
      <c r="B20" s="69" t="s">
        <v>16</v>
      </c>
      <c r="C20" s="70"/>
      <c r="D20" s="70"/>
      <c r="E20" s="70"/>
      <c r="F20" s="70"/>
      <c r="G20" s="70"/>
      <c r="H20" s="111">
        <v>2.0331026961112801</v>
      </c>
      <c r="I20" s="80">
        <f>SUM(I7:I19)</f>
        <v>174728.72595898001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2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53.875" customWidth="1"/>
    <col min="3" max="3" width="9.375" customWidth="1"/>
    <col min="4" max="4" width="11.375" customWidth="1"/>
    <col min="5" max="5" width="11" customWidth="1"/>
    <col min="6" max="6" width="12.625" customWidth="1"/>
    <col min="7" max="7" width="11.25" customWidth="1"/>
    <col min="8" max="8" width="11.875" customWidth="1"/>
  </cols>
  <sheetData>
    <row r="5" spans="2:13" ht="15" x14ac:dyDescent="0.2">
      <c r="B5" s="2" t="s">
        <v>82</v>
      </c>
      <c r="C5" s="50"/>
      <c r="D5" s="50"/>
      <c r="E5" s="50"/>
      <c r="F5" s="50"/>
      <c r="G5" s="50"/>
      <c r="H5" s="50"/>
    </row>
    <row r="6" spans="2:13" ht="15" x14ac:dyDescent="0.2">
      <c r="B6" s="4" t="str">
        <f>'נספח 1'!B6</f>
        <v>קרן מקפת מרכז לפנסיה ותגמולים אגודה שיתופית בע"מ (בניהול מיוחד)</v>
      </c>
      <c r="C6" s="50"/>
      <c r="D6" s="50"/>
      <c r="E6" s="50"/>
      <c r="F6" s="50"/>
      <c r="G6" s="50"/>
      <c r="H6" s="50"/>
    </row>
    <row r="7" spans="2:13" ht="15" x14ac:dyDescent="0.2">
      <c r="B7" s="4" t="str">
        <f>'נספח 1'!B7</f>
        <v>מספר אישור: 313</v>
      </c>
      <c r="C7" s="50"/>
      <c r="D7" s="50"/>
      <c r="E7" s="50"/>
      <c r="F7" s="50"/>
      <c r="G7" s="50"/>
      <c r="H7" s="50"/>
    </row>
    <row r="10" spans="2:13" ht="60" x14ac:dyDescent="0.25">
      <c r="B10" s="58"/>
      <c r="C10" s="58" t="s">
        <v>34</v>
      </c>
      <c r="D10" s="59" t="s">
        <v>18</v>
      </c>
      <c r="E10" s="59" t="s">
        <v>24</v>
      </c>
      <c r="F10" s="59" t="s">
        <v>41</v>
      </c>
      <c r="G10" s="59" t="s">
        <v>42</v>
      </c>
      <c r="H10" s="59" t="s">
        <v>43</v>
      </c>
      <c r="I10" s="60"/>
      <c r="J10" s="60"/>
      <c r="K10" s="60"/>
      <c r="L10" s="60"/>
      <c r="M10" s="60"/>
    </row>
    <row r="11" spans="2:13" ht="15" x14ac:dyDescent="0.25">
      <c r="B11" s="58"/>
      <c r="C11" s="58"/>
      <c r="D11" s="58"/>
      <c r="E11" s="58" t="s">
        <v>5</v>
      </c>
      <c r="F11" s="58" t="s">
        <v>4</v>
      </c>
      <c r="G11" s="58" t="s">
        <v>4</v>
      </c>
      <c r="H11" s="58" t="s">
        <v>4</v>
      </c>
      <c r="I11" s="60"/>
      <c r="J11" s="60"/>
      <c r="K11" s="60"/>
      <c r="L11" s="60"/>
      <c r="M11" s="60"/>
    </row>
    <row r="12" spans="2:13" ht="15.75" x14ac:dyDescent="0.25">
      <c r="B12" s="61" t="s">
        <v>44</v>
      </c>
      <c r="C12" s="62"/>
      <c r="D12" s="62"/>
      <c r="E12" s="62"/>
      <c r="F12" s="62"/>
      <c r="G12" s="62"/>
      <c r="H12" s="63"/>
      <c r="I12" s="64"/>
      <c r="J12" s="64"/>
      <c r="K12" s="64"/>
      <c r="L12" s="64"/>
      <c r="M12" s="6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2"/>
  <sheetViews>
    <sheetView showGridLines="0" showZeros="0" rightToLeft="1" workbookViewId="0">
      <selection activeCell="B37" sqref="B37"/>
    </sheetView>
  </sheetViews>
  <sheetFormatPr defaultRowHeight="14.25" x14ac:dyDescent="0.2"/>
  <cols>
    <col min="1" max="1" width="9.875" customWidth="1"/>
    <col min="2" max="2" width="24.125" customWidth="1"/>
    <col min="3" max="3" width="24.25" customWidth="1"/>
    <col min="4" max="4" width="12.75" customWidth="1"/>
    <col min="5" max="5" width="12.5" customWidth="1"/>
    <col min="6" max="6" width="14.25" customWidth="1"/>
  </cols>
  <sheetData>
    <row r="6" spans="2:8" ht="15" x14ac:dyDescent="0.2">
      <c r="B6" s="2" t="s">
        <v>83</v>
      </c>
      <c r="C6" s="50"/>
      <c r="D6" s="50"/>
      <c r="E6" s="50"/>
      <c r="F6" s="50"/>
    </row>
    <row r="7" spans="2:8" ht="15" x14ac:dyDescent="0.2">
      <c r="B7" s="4" t="str">
        <f>'נספח 1'!B6</f>
        <v>קרן מקפת מרכז לפנסיה ותגמולים אגודה שיתופית בע"מ (בניהול מיוחד)</v>
      </c>
      <c r="C7" s="50"/>
      <c r="D7" s="50"/>
      <c r="E7" s="50"/>
      <c r="F7" s="50"/>
    </row>
    <row r="8" spans="2:8" ht="15" x14ac:dyDescent="0.2">
      <c r="B8" s="4" t="str">
        <f>'נספח 1'!B7</f>
        <v>מספר אישור: 313</v>
      </c>
      <c r="C8" s="50"/>
      <c r="D8" s="50"/>
      <c r="E8" s="50"/>
      <c r="F8" s="50"/>
      <c r="G8" s="50"/>
      <c r="H8" s="50"/>
    </row>
    <row r="10" spans="2:8" ht="60" x14ac:dyDescent="0.25">
      <c r="B10" s="58"/>
      <c r="C10" s="58" t="s">
        <v>45</v>
      </c>
      <c r="D10" s="59" t="s">
        <v>18</v>
      </c>
      <c r="E10" s="59" t="s">
        <v>24</v>
      </c>
      <c r="F10" s="59" t="s">
        <v>46</v>
      </c>
      <c r="G10" s="60"/>
    </row>
    <row r="11" spans="2:8" ht="15" x14ac:dyDescent="0.25">
      <c r="B11" s="58"/>
      <c r="C11" s="58"/>
      <c r="D11" s="58"/>
      <c r="E11" s="58" t="s">
        <v>5</v>
      </c>
      <c r="F11" s="58" t="s">
        <v>4</v>
      </c>
      <c r="G11" s="60"/>
    </row>
    <row r="12" spans="2:8" ht="15.75" x14ac:dyDescent="0.25">
      <c r="B12" s="65" t="s">
        <v>47</v>
      </c>
      <c r="C12" s="66"/>
      <c r="D12" s="66"/>
      <c r="E12" s="66"/>
      <c r="F12" s="67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2019-03-26T08:35:21Z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