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Q24" i="1" s="1"/>
  <c r="S24" i="1"/>
  <c r="R24" i="1"/>
  <c r="P24" i="1"/>
  <c r="O24" i="1"/>
  <c r="N24" i="1"/>
  <c r="M24" i="1"/>
  <c r="L24" i="1"/>
  <c r="K24" i="1" s="1"/>
  <c r="J24" i="1"/>
  <c r="I24" i="1"/>
  <c r="H24" i="1"/>
  <c r="E24" i="1" s="1"/>
  <c r="G24" i="1"/>
  <c r="F24" i="1"/>
  <c r="V23" i="1"/>
  <c r="U23" i="1"/>
  <c r="T23" i="1"/>
  <c r="S23" i="1"/>
  <c r="R23" i="1"/>
  <c r="Q23" i="1" s="1"/>
  <c r="P23" i="1"/>
  <c r="O23" i="1"/>
  <c r="N23" i="1"/>
  <c r="K23" i="1" s="1"/>
  <c r="M23" i="1"/>
  <c r="L23" i="1"/>
  <c r="J23" i="1"/>
  <c r="I23" i="1"/>
  <c r="H23" i="1"/>
  <c r="G23" i="1"/>
  <c r="F23" i="1"/>
  <c r="E23" i="1" s="1"/>
  <c r="V22" i="1"/>
  <c r="U22" i="1"/>
  <c r="T22" i="1"/>
  <c r="Q22" i="1" s="1"/>
  <c r="S22" i="1"/>
  <c r="R22" i="1"/>
  <c r="P22" i="1"/>
  <c r="O22" i="1"/>
  <c r="N22" i="1"/>
  <c r="M22" i="1"/>
  <c r="L22" i="1"/>
  <c r="K22" i="1" s="1"/>
  <c r="J22" i="1"/>
  <c r="I22" i="1"/>
  <c r="H22" i="1"/>
  <c r="E22" i="1" s="1"/>
  <c r="G22" i="1"/>
  <c r="F22" i="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N18" i="1"/>
  <c r="K18" i="1" s="1"/>
  <c r="M18" i="1"/>
  <c r="L18" i="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G13" i="1"/>
  <c r="F13" i="1"/>
  <c r="E13" i="1" s="1"/>
  <c r="V12" i="1"/>
  <c r="U12" i="1"/>
  <c r="T12" i="1"/>
  <c r="S12" i="1"/>
  <c r="R12" i="1"/>
  <c r="Q12" i="1" s="1"/>
  <c r="P12" i="1"/>
  <c r="O12" i="1"/>
  <c r="N12" i="1"/>
  <c r="M12" i="1"/>
  <c r="L12" i="1"/>
  <c r="K12" i="1" s="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K11" i="1" l="1"/>
  <c r="K15" i="1" s="1"/>
  <c r="E17" i="1"/>
  <c r="E19" i="1" s="1"/>
  <c r="Q17" i="1"/>
  <c r="Q19" i="1" s="1"/>
  <c r="K21" i="1"/>
  <c r="K25" i="1" s="1"/>
  <c r="E11" i="1"/>
  <c r="E15" i="1" s="1"/>
  <c r="Q11" i="1"/>
  <c r="Q15" i="1" s="1"/>
  <c r="K17" i="1"/>
  <c r="K19" i="1" s="1"/>
  <c r="E21" i="1"/>
  <c r="E25"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<sst xmlns="http://schemas.openxmlformats.org/spreadsheetml/2006/main" count="97" uniqueCount="62">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</sst>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Makefet-statistics-bakashot-tvioy-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מקפת מרכז לפנסיה ותגמולים אגודה שיתופית בע"מ</v>
          </cell>
          <cell r="F13">
            <v>2015</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188</v>
          </cell>
          <cell r="E12">
            <v>20</v>
          </cell>
          <cell r="F12">
            <v>30</v>
          </cell>
          <cell r="G12">
            <v>9</v>
          </cell>
          <cell r="H12">
            <v>3</v>
          </cell>
          <cell r="AB12">
            <v>360</v>
          </cell>
          <cell r="AC12">
            <v>10</v>
          </cell>
          <cell r="AD12">
            <v>22</v>
          </cell>
          <cell r="AE12">
            <v>3</v>
          </cell>
          <cell r="AF12">
            <v>1</v>
          </cell>
        </row>
        <row r="13">
          <cell r="D13">
            <v>1</v>
          </cell>
          <cell r="E13">
            <v>2</v>
          </cell>
          <cell r="F13">
            <v>4</v>
          </cell>
          <cell r="H13">
            <v>5</v>
          </cell>
          <cell r="AF13">
            <v>1</v>
          </cell>
        </row>
        <row r="16">
          <cell r="C16">
            <v>262</v>
          </cell>
          <cell r="I16">
            <v>0</v>
          </cell>
          <cell r="O16">
            <v>0</v>
          </cell>
          <cell r="U16">
            <v>0</v>
          </cell>
          <cell r="AA16">
            <v>397</v>
          </cell>
        </row>
        <row r="21">
          <cell r="C21">
            <v>0</v>
          </cell>
          <cell r="I21">
            <v>0</v>
          </cell>
          <cell r="O21">
            <v>0</v>
          </cell>
          <cell r="U21">
            <v>0</v>
          </cell>
          <cell r="AA21">
            <v>0</v>
          </cell>
        </row>
        <row r="23">
          <cell r="G23">
            <v>1</v>
          </cell>
          <cell r="AB23">
            <v>2</v>
          </cell>
          <cell r="AC23">
            <v>2</v>
          </cell>
          <cell r="AD23">
            <v>4</v>
          </cell>
          <cell r="AE23">
            <v>1</v>
          </cell>
          <cell r="AF23">
            <v>1</v>
          </cell>
        </row>
        <row r="24">
          <cell r="AD24">
            <v>2</v>
          </cell>
          <cell r="AF24">
            <v>2</v>
          </cell>
        </row>
        <row r="25">
          <cell r="AB25">
            <v>1</v>
          </cell>
        </row>
        <row r="26">
          <cell r="F26">
            <v>1</v>
          </cell>
          <cell r="G26">
            <v>1</v>
          </cell>
        </row>
        <row r="27">
          <cell r="C27">
            <v>3</v>
          </cell>
          <cell r="I27">
            <v>0</v>
          </cell>
          <cell r="O27">
            <v>0</v>
          </cell>
          <cell r="U27">
            <v>0</v>
          </cell>
          <cell r="AA27">
            <v>15</v>
          </cell>
        </row>
      </sheetData>
      <sheetData sheetId="6"/>
      <sheetData sheetId="7">
        <row r="14">
          <cell r="D14">
            <v>1767</v>
          </cell>
          <cell r="E14">
            <v>94</v>
          </cell>
          <cell r="F14">
            <v>85</v>
          </cell>
          <cell r="G14">
            <v>53</v>
          </cell>
          <cell r="H14">
            <v>64</v>
          </cell>
          <cell r="I14">
            <v>131</v>
          </cell>
          <cell r="J14">
            <v>1340</v>
          </cell>
          <cell r="K14">
            <v>1320</v>
          </cell>
          <cell r="L14">
            <v>1058</v>
          </cell>
          <cell r="M14">
            <v>204</v>
          </cell>
          <cell r="O14">
            <v>17</v>
          </cell>
          <cell r="P14">
            <v>1</v>
          </cell>
          <cell r="Q14">
            <v>40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מקפת מרכז לפנסיה ותגמולים אגודה שיתופית בע"מ</v>
      </c>
    </row>
    <row r="3" spans="1:22" ht="12.75" customHeight="1" x14ac:dyDescent="0.3">
      <c r="A3" s="4"/>
      <c r="B3" s="5" t="str">
        <f>CONCATENATE([1]הוראות!Z13,[1]הוראות!F13)</f>
        <v>הנתונים ביחידות בודדות לשנת 2015</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0.95419847328244267</v>
      </c>
      <c r="F11" s="38">
        <f>IF('[1] פנסיוני א3'!D12+'[1] פנסיוני א3'!J12=0,0,('[1] פנסיוני א3'!D12+'[1] פנסיוני א3'!J12)/('[1] פנסיוני א3'!$C$16+'[1] פנסיוני א3'!$I$16))</f>
        <v>0.71755725190839692</v>
      </c>
      <c r="G11" s="38">
        <f>IF('[1] פנסיוני א3'!E12+'[1] פנסיוני א3'!K12=0,0,('[1] פנסיוני א3'!E12+'[1] פנסיוני א3'!K12)/('[1] פנסיוני א3'!$C$16+'[1] פנסיוני א3'!$I$16))</f>
        <v>7.6335877862595422E-2</v>
      </c>
      <c r="H11" s="38">
        <f>IF('[1] פנסיוני א3'!F12+'[1] פנסיוני א3'!L12=0,0,('[1] פנסיוני א3'!F12+'[1] פנסיוני א3'!L12)/('[1] פנסיוני א3'!$C$16+'[1] פנסיוני א3'!$I$16))</f>
        <v>0.11450381679389313</v>
      </c>
      <c r="I11" s="38">
        <f>IF('[1] פנסיוני א3'!G12+'[1] פנסיוני א3'!M12=0,0,('[1] פנסיוני א3'!G12+'[1] פנסיוני א3'!M12)/('[1] פנסיוני א3'!$C$16+'[1] פנסיוני א3'!$I$16))</f>
        <v>3.4351145038167941E-2</v>
      </c>
      <c r="J11" s="39">
        <f>IF('[1] פנסיוני א3'!H12+'[1] פנסיוני א3'!N12=0,0,('[1] פנסיוני א3'!H12+'[1] פנסיוני א3'!N12)/('[1] פנסיוני א3'!$C$16+'[1] פנסיוני א3'!$I$16))</f>
        <v>1.1450381679389313E-2</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0.99748110831234249</v>
      </c>
      <c r="R11" s="38">
        <f>IF('[1] פנסיוני א3'!AB12=0,0,('[1] פנסיוני א3'!AB12/'[1] פנסיוני א3'!$AA$16))</f>
        <v>0.90680100755667503</v>
      </c>
      <c r="S11" s="38">
        <f>IF('[1] פנסיוני א3'!AC12=0,0,('[1] פנסיוני א3'!AC12/'[1] פנסיוני א3'!$AA$16))</f>
        <v>2.5188916876574308E-2</v>
      </c>
      <c r="T11" s="38">
        <f>IF('[1] פנסיוני א3'!AD12=0,0,('[1] פנסיוני א3'!AD12/'[1] פנסיוני א3'!$AA$16))</f>
        <v>5.5415617128463476E-2</v>
      </c>
      <c r="U11" s="38">
        <f>IF('[1] פנסיוני א3'!AE12=0,0,('[1] פנסיוני א3'!AE12/'[1] פנסיוני א3'!$AA$16))</f>
        <v>7.556675062972292E-3</v>
      </c>
      <c r="V11" s="40">
        <f>IF('[1] פנסיוני א3'!AF12=0,0,('[1] פנסיוני א3'!AF12/'[1] פנסיוני א3'!$AA$16))</f>
        <v>2.5188916876574307E-3</v>
      </c>
    </row>
    <row r="12" spans="1:22" x14ac:dyDescent="0.2">
      <c r="A12" s="33">
        <v>4</v>
      </c>
      <c r="B12" s="34" t="s">
        <v>32</v>
      </c>
      <c r="C12" s="35"/>
      <c r="D12" s="36"/>
      <c r="E12" s="37">
        <f>SUM(F12:J12)</f>
        <v>4.5801526717557252E-2</v>
      </c>
      <c r="F12" s="38">
        <f>IF('[1] פנסיוני א3'!D13+'[1] פנסיוני א3'!J13=0,0,('[1] פנסיוני א3'!D13+'[1] פנסיוני א3'!J13)/('[1] פנסיוני א3'!$C$16+'[1] פנסיוני א3'!$I$16))</f>
        <v>3.8167938931297708E-3</v>
      </c>
      <c r="G12" s="38">
        <f>IF('[1] פנסיוני א3'!E13+'[1] פנסיוני א3'!K13=0,0,('[1] פנסיוני א3'!E13+'[1] פנסיוני א3'!K13)/('[1] פנסיוני א3'!$C$16+'[1] פנסיוני א3'!$I$16))</f>
        <v>7.6335877862595417E-3</v>
      </c>
      <c r="H12" s="38">
        <f>IF('[1] פנסיוני א3'!F13+'[1] פנסיוני א3'!L13=0,0,('[1] פנסיוני א3'!F13+'[1] פנסיוני א3'!L13)/('[1] פנסיוני א3'!$C$16+'[1] פנסיוני א3'!$I$16))</f>
        <v>1.5267175572519083E-2</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1.9083969465648856E-2</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2.5188916876574307E-3</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2.5188916876574307E-3</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0.99999999999999989</v>
      </c>
      <c r="F15" s="43">
        <f t="shared" si="0"/>
        <v>0.72137404580152664</v>
      </c>
      <c r="G15" s="43">
        <f t="shared" si="0"/>
        <v>8.3969465648854963E-2</v>
      </c>
      <c r="H15" s="43">
        <f t="shared" si="0"/>
        <v>0.12977099236641221</v>
      </c>
      <c r="I15" s="43">
        <f t="shared" si="0"/>
        <v>3.4351145038167941E-2</v>
      </c>
      <c r="J15" s="43">
        <f t="shared" si="0"/>
        <v>3.053435114503817E-2</v>
      </c>
      <c r="K15" s="37">
        <f t="shared" si="0"/>
        <v>0</v>
      </c>
      <c r="L15" s="43">
        <f t="shared" si="0"/>
        <v>0</v>
      </c>
      <c r="M15" s="43">
        <f t="shared" si="0"/>
        <v>0</v>
      </c>
      <c r="N15" s="43">
        <f t="shared" si="0"/>
        <v>0</v>
      </c>
      <c r="O15" s="43">
        <f t="shared" si="0"/>
        <v>0</v>
      </c>
      <c r="P15" s="43">
        <f t="shared" si="0"/>
        <v>0</v>
      </c>
      <c r="Q15" s="37">
        <f t="shared" si="0"/>
        <v>0.99999999999999989</v>
      </c>
      <c r="R15" s="43">
        <f t="shared" si="0"/>
        <v>0.90680100755667503</v>
      </c>
      <c r="S15" s="43">
        <f t="shared" si="0"/>
        <v>2.5188916876574308E-2</v>
      </c>
      <c r="T15" s="43">
        <f t="shared" si="0"/>
        <v>5.5415617128463476E-2</v>
      </c>
      <c r="U15" s="43">
        <f t="shared" si="0"/>
        <v>7.556675062972292E-3</v>
      </c>
      <c r="V15" s="44">
        <f t="shared" si="0"/>
        <v>5.0377833753148613E-3</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0.33333333333333331</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0.33333333333333331</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0.66666666666666663</v>
      </c>
      <c r="R21" s="38">
        <f>IF('[1] פנסיוני א3'!AB23=0,0,('[1] פנסיוני א3'!AB23/'[1] פנסיוני א3'!$AA$27))</f>
        <v>0.13333333333333333</v>
      </c>
      <c r="S21" s="38">
        <f>IF('[1] פנסיוני א3'!AC23=0,0,('[1] פנסיוני א3'!AC23/'[1] פנסיוני א3'!$AA$27))</f>
        <v>0.13333333333333333</v>
      </c>
      <c r="T21" s="38">
        <f>IF('[1] פנסיוני א3'!AD23=0,0,('[1] פנסיוני א3'!AD23/'[1] פנסיוני א3'!$AA$27))</f>
        <v>0.26666666666666666</v>
      </c>
      <c r="U21" s="38">
        <f>IF('[1] פנסיוני א3'!AE23=0,0,('[1] פנסיוני א3'!AE23/'[1] פנסיוני א3'!$AA$27))</f>
        <v>6.6666666666666666E-2</v>
      </c>
      <c r="V21" s="40">
        <f>IF('[1] פנסיוני א3'!AF23=0,0,('[1] פנסיוני א3'!AF23/'[1] פנסיוני א3'!$AA$27))</f>
        <v>6.6666666666666666E-2</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0.26666666666666666</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0.13333333333333333</v>
      </c>
      <c r="U22" s="38">
        <f>IF('[1] פנסיוני א3'!AE24=0,0,('[1] פנסיוני א3'!AE24/'[1] פנסיוני א3'!$AA$27))</f>
        <v>0</v>
      </c>
      <c r="V22" s="40">
        <f>IF('[1] פנסיוני א3'!AF24=0,0,('[1] פנסיוני א3'!AF24/'[1] פנסיוני א3'!$AA$27))</f>
        <v>0.13333333333333333</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6.6666666666666666E-2</v>
      </c>
      <c r="R23" s="38">
        <f>IF('[1] פנסיוני א3'!AB25=0,0,('[1] פנסיוני א3'!AB25/'[1] פנסיוני א3'!$AA$27))</f>
        <v>6.6666666666666666E-2</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0.66666666666666663</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0.33333333333333331</v>
      </c>
      <c r="I24" s="59">
        <f>IF('[1] פנסיוני א3'!G26+'[1] פנסיוני א3'!M26=0,0,('[1] פנסיוני א3'!G26+'[1] פנסיוני א3'!M26)/('[1] פנסיוני א3'!$C$27+'[1] פנסיוני א3'!$I$27))</f>
        <v>0.33333333333333331</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v>
      </c>
      <c r="H25" s="69">
        <f t="shared" si="2"/>
        <v>0.33333333333333331</v>
      </c>
      <c r="I25" s="69">
        <f t="shared" si="2"/>
        <v>0.66666666666666663</v>
      </c>
      <c r="J25" s="70">
        <f t="shared" si="2"/>
        <v>0</v>
      </c>
      <c r="K25" s="67">
        <f t="shared" si="2"/>
        <v>0</v>
      </c>
      <c r="L25" s="68">
        <f t="shared" si="2"/>
        <v>0</v>
      </c>
      <c r="M25" s="69">
        <f t="shared" si="2"/>
        <v>0</v>
      </c>
      <c r="N25" s="69">
        <f t="shared" si="2"/>
        <v>0</v>
      </c>
      <c r="O25" s="69">
        <f t="shared" si="2"/>
        <v>0</v>
      </c>
      <c r="P25" s="70">
        <f t="shared" si="2"/>
        <v>0</v>
      </c>
      <c r="Q25" s="67">
        <f t="shared" si="2"/>
        <v>1</v>
      </c>
      <c r="R25" s="68">
        <f t="shared" si="2"/>
        <v>0.2</v>
      </c>
      <c r="S25" s="69">
        <f t="shared" si="2"/>
        <v>0.13333333333333333</v>
      </c>
      <c r="T25" s="69">
        <f t="shared" si="2"/>
        <v>0.4</v>
      </c>
      <c r="U25" s="69">
        <f t="shared" si="2"/>
        <v>6.6666666666666666E-2</v>
      </c>
      <c r="V25" s="70">
        <f t="shared" si="2"/>
        <v>0.2</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מקפת מרכז לפנסיה ותגמולים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2015</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5.319750990379174E-2</v>
      </c>
      <c r="E10" s="104">
        <f>IF('[1]נספח א4 - P'!$D$14=0,"",'[1]נספח א4 - P'!F14/'[1]נספח א4 - P'!$D$14)</f>
        <v>4.8104131295981893E-2</v>
      </c>
      <c r="F10" s="104">
        <f>IF('[1]נספח א4 - P'!$D$14=0,"",'[1]נספח א4 - P'!G14/'[1]נספח א4 - P'!$D$14)</f>
        <v>2.9994340690435765E-2</v>
      </c>
      <c r="G10" s="104">
        <f>IF('[1]נספח א4 - P'!$D$14=0,"",'[1]נספח א4 - P'!H14/'[1]נספח א4 - P'!$D$14)</f>
        <v>3.6219581211092249E-2</v>
      </c>
      <c r="H10" s="104">
        <f>IF('[1]נספח א4 - P'!$D$14=0,"",'[1]נספח א4 - P'!I14/'[1]נספח א4 - P'!$D$14)</f>
        <v>7.4136955291454448E-2</v>
      </c>
      <c r="I10" s="104">
        <f>IF('[1]נספח א4 - P'!$D$14=0,"",'[1]נספח א4 - P'!J14/'[1]נספח א4 - P'!$D$14)</f>
        <v>0.75834748160724397</v>
      </c>
      <c r="J10" s="104">
        <f>IF('[1]נספח א4 - P'!$K$14=0,"",'[1]נספח א4 - P'!K14/'[1]נספח א4 - P'!$K$14)</f>
        <v>1</v>
      </c>
      <c r="K10" s="104">
        <f>IF('[1]נספח א4 - P'!$K$14=0,"",'[1]נספח א4 - P'!L14/'[1]נספח א4 - P'!$K$14)</f>
        <v>0.80151515151515151</v>
      </c>
      <c r="L10" s="104">
        <f>IF('[1]נספח א4 - P'!$K$14=0,"",'[1]נספח א4 - P'!M14/'[1]נספח א4 - P'!$K$14)</f>
        <v>0.15454545454545454</v>
      </c>
      <c r="M10" s="104">
        <f>IF('[1]נספח א4 - P'!$K$14=0,"",'[1]נספח א4 - P'!N14/'[1]נספח א4 - P'!$K$14)</f>
        <v>0</v>
      </c>
      <c r="N10" s="104">
        <f>IF('[1]נספח א4 - P'!$K$14=0,"",'[1]נספח א4 - P'!O14/'[1]נספח א4 - P'!$K$14)</f>
        <v>1.2878787878787878E-2</v>
      </c>
      <c r="O10" s="104">
        <f>IF('[1]נספח א4 - P'!$K$14=0,"",'[1]נספח א4 - P'!P14/'[1]נספח א4 - P'!$K$14)</f>
        <v>7.5757575757575758E-4</v>
      </c>
      <c r="P10" s="105">
        <f>IF('[1]נספח א4 - P'!$K$14=0,"",'[1]נספח א4 - P'!Q14/'[1]נספח א4 - P'!$K$14)</f>
        <v>3.0303030303030304E-2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2018-02-13T06:45:04Z</dcterms:created>
  <dcterms:modified xsi:type="dcterms:W3CDTF">2018-02-13T06:45:40Z</dcterms:modified>
</cp:coreProperties>
</file>